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eotvoshalozat.sharepoint.com/sites/KutatshasznostsiFosztly/Megosztott dokumentumok/General/Pályázati és Monitoring Osztály/02_PoC/2024/Új_pályázati_felhívás/Végleges_dokumentumok_honlapra/TECH-2024/"/>
    </mc:Choice>
  </mc:AlternateContent>
  <xr:revisionPtr revIDLastSave="109" documentId="8_{E028BDCE-5C41-4A24-B042-B3FBD3C3B436}" xr6:coauthVersionLast="47" xr6:coauthVersionMax="47" xr10:uidLastSave="{2DB82E56-47A4-4762-98E3-C7A83CA5833F}"/>
  <bookViews>
    <workbookView xWindow="-120" yWindow="-120" windowWidth="29040" windowHeight="15840" activeTab="1" xr2:uid="{00000000-000D-0000-FFFF-FFFF00000000}"/>
  </bookViews>
  <sheets>
    <sheet name="Pénzügyi_terv_2024" sheetId="5" r:id="rId1"/>
    <sheet name="Kitöltési_útmutató_2024" sheetId="3" r:id="rId2"/>
    <sheet name="Adatlap2023" sheetId="6" state="hidden" r:id="rId3"/>
    <sheet name="Technikai" sheetId="4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5" l="1"/>
  <c r="I27" i="5"/>
  <c r="I21" i="5"/>
  <c r="I20" i="5"/>
  <c r="I10" i="5"/>
  <c r="K30" i="5"/>
  <c r="J30" i="5"/>
  <c r="K23" i="5"/>
  <c r="J23" i="5"/>
  <c r="G19" i="5"/>
  <c r="I19" i="5" s="1"/>
  <c r="J13" i="5"/>
  <c r="J14" i="5" s="1"/>
  <c r="K13" i="5"/>
  <c r="K14" i="5" s="1"/>
  <c r="G26" i="5"/>
  <c r="G18" i="5"/>
  <c r="I18" i="5" s="1"/>
  <c r="G17" i="5"/>
  <c r="I17" i="5" s="1"/>
  <c r="F34" i="5" l="1"/>
  <c r="H35" i="5" s="1"/>
  <c r="K31" i="5"/>
  <c r="J31" i="5"/>
  <c r="D52" i="5" s="1"/>
  <c r="F33" i="5"/>
  <c r="I23" i="5"/>
  <c r="D53" i="5" l="1"/>
  <c r="D51" i="5"/>
  <c r="G22" i="5"/>
  <c r="I26" i="5" s="1"/>
  <c r="I30" i="5" s="1"/>
  <c r="G29" i="5" l="1"/>
  <c r="I9" i="5"/>
  <c r="I11" i="5"/>
  <c r="I12" i="5"/>
  <c r="I8" i="5"/>
  <c r="I13" i="5" l="1"/>
  <c r="I14" i="5" l="1"/>
  <c r="I31" i="5" s="1"/>
  <c r="D50" i="5" l="1"/>
  <c r="F36" i="5" l="1"/>
  <c r="D54" i="5" s="1"/>
  <c r="D4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tc={5DE24195-707D-477C-91D0-AA0EEB88D986}</author>
  </authors>
  <commentList>
    <comment ref="A11" authorId="0" shapeId="0" xr:uid="{5DE24195-707D-477C-91D0-AA0EEB88D986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Ha a belső költségkorlátok szerint programozott a táblázat, akkor a felhívásban módosított százalékok szerint itt is javítani kell</t>
      </text>
    </comment>
  </commentList>
</comments>
</file>

<file path=xl/sharedStrings.xml><?xml version="1.0" encoding="utf-8"?>
<sst xmlns="http://schemas.openxmlformats.org/spreadsheetml/2006/main" count="161" uniqueCount="102">
  <si>
    <t>Pályázó kutatóhely neve:</t>
  </si>
  <si>
    <t>Megnevezés / Státusz</t>
  </si>
  <si>
    <t>Kapcsolódó feladat megnevezése</t>
  </si>
  <si>
    <t>Kifizetés jogcíme</t>
  </si>
  <si>
    <t>fő</t>
  </si>
  <si>
    <t>hó</t>
  </si>
  <si>
    <t>Bruttó bér 
Ft/hó</t>
  </si>
  <si>
    <t>Teljes Bruttó bér</t>
  </si>
  <si>
    <t>Támogatási összeg</t>
  </si>
  <si>
    <t>Önerő</t>
  </si>
  <si>
    <t>Vezető kutató</t>
  </si>
  <si>
    <t xml:space="preserve">K1101 Törvény szerinti illetmények, munkabérek </t>
  </si>
  <si>
    <t>Piackutatás</t>
  </si>
  <si>
    <t xml:space="preserve">K1103 Céljuttatás, projektprémium </t>
  </si>
  <si>
    <t>K1 Személyi juttatások összesen:</t>
  </si>
  <si>
    <t xml:space="preserve">K2 Munkaadókat terhelő járulékok és szociális hozzájárulási adó </t>
  </si>
  <si>
    <t>Megnevezés</t>
  </si>
  <si>
    <t>Nettó összeg</t>
  </si>
  <si>
    <t>ÁFA</t>
  </si>
  <si>
    <t>Egység (db)</t>
  </si>
  <si>
    <t>Bruttó kifizetés</t>
  </si>
  <si>
    <t>K31 Készletbeszerzés</t>
  </si>
  <si>
    <t>K311 Szakmai anyagok beszerzése</t>
  </si>
  <si>
    <t>Termék teszt</t>
  </si>
  <si>
    <t>ISO minősítés</t>
  </si>
  <si>
    <t>K33 Szolgáltatási kiadások</t>
  </si>
  <si>
    <t xml:space="preserve">K336 Szakmai tevékenységet segítő szolgáltatások </t>
  </si>
  <si>
    <t>K342 Reklám- és propagandakiadások</t>
  </si>
  <si>
    <t>K3 Dologi kiadások összesen (bruttó)</t>
  </si>
  <si>
    <t>MathLab szoftver</t>
  </si>
  <si>
    <t>12 havi licence terméktesztek  értékelésére</t>
  </si>
  <si>
    <t xml:space="preserve">K61 Immateriális javak beszerzése, létesítése </t>
  </si>
  <si>
    <t>K67 Beruházási célú előzetesen felszámított általános forgalmi adó</t>
  </si>
  <si>
    <t>K6 Beruházások összesen (bruttó)</t>
  </si>
  <si>
    <t>MINDÖSSZESEN</t>
  </si>
  <si>
    <t>Összes támogatási igény</t>
  </si>
  <si>
    <t>Önerő:</t>
  </si>
  <si>
    <t xml:space="preserve"> – ebből a bevont külső forrás összege*:</t>
  </si>
  <si>
    <t>…………………………………………… </t>
  </si>
  <si>
    <t>Pénzügyi ellenjegyző aláírása </t>
  </si>
  <si>
    <t>&lt;Pályázó neve&gt; </t>
  </si>
  <si>
    <t>&lt;Pénzügyi ellenjegyző neve&gt; </t>
  </si>
  <si>
    <t>&lt;Pályázó törvényes képviselőjének neve&gt; </t>
  </si>
  <si>
    <t>&lt;Pénzügyi ellenjegyző beosztása&gt; </t>
  </si>
  <si>
    <t>&lt;Pályázó törvényes képviselőjének beosztása&gt; </t>
  </si>
  <si>
    <t>  </t>
  </si>
  <si>
    <t>Ellenőrzés:</t>
  </si>
  <si>
    <t>Igényelt támogatási összeg:</t>
  </si>
  <si>
    <t>Forrás tábla:</t>
  </si>
  <si>
    <t>* Kérjük, amennyiben az együttműködő partner az együttműködés keretében külső forrást is biztosít, úgy az erről szóló nyilatkozatot a pályázati adatlap mellékleteként nyújtsa be.</t>
  </si>
  <si>
    <t>Személyi juttatások</t>
  </si>
  <si>
    <t>Szakmai Indoklás</t>
  </si>
  <si>
    <t>Bruttó Bér 
Ft/hó</t>
  </si>
  <si>
    <t xml:space="preserve">K1113 Foglalkoztatottak egyéb személyi juttatásai </t>
  </si>
  <si>
    <t xml:space="preserve">K1109 Közlekedési költségtérítés </t>
  </si>
  <si>
    <t xml:space="preserve">K122 Munkavégzésre irányuló egyéb jogviszonyban nem saját foglalkoztatottnak fizetett juttatások </t>
  </si>
  <si>
    <t>Dologi kiadások</t>
  </si>
  <si>
    <t xml:space="preserve">K312 Üzemeltetési anyagok beszerzése </t>
  </si>
  <si>
    <t>K34 Kiküldetések, reklám- és propagandakiadások</t>
  </si>
  <si>
    <t xml:space="preserve">K 313 Árubeszerzés </t>
  </si>
  <si>
    <t xml:space="preserve">K333 Bérleti és lízing díjak </t>
  </si>
  <si>
    <t xml:space="preserve">K337 Egyéb szolgáltatások </t>
  </si>
  <si>
    <t>341 Kiküldetések kiadásai</t>
  </si>
  <si>
    <t>Felhalmozási kiadások</t>
  </si>
  <si>
    <t xml:space="preserve">K63 Informatikai eszközök beszerzése, létesítése </t>
  </si>
  <si>
    <t xml:space="preserve">K64 Egyéb tárgyi eszközök beszerzése, létesítése </t>
  </si>
  <si>
    <t>K1 Személyi juttatások</t>
  </si>
  <si>
    <t>K2 Munkaadókat terhelő járulékok és szociális hozzájárulási adó</t>
  </si>
  <si>
    <t>K3 Dologi kiadások</t>
  </si>
  <si>
    <t>K6 Beruházások</t>
  </si>
  <si>
    <t>Kérjük, hogy kizárólag a fehér színű cellákban rögzítsen értéket.</t>
  </si>
  <si>
    <t>A formázást és képletezést szükséges megtartani, illetve külön kérjük ellenőrizni, hogy nyomtatásban is az űrlap szerint jelenjen meg minden adat. 
Az űrlap minden mezőjének kitöltése (így a feladat megnevezése is) kötelező.</t>
  </si>
  <si>
    <t>A táblázat sorai szükség esetén bővíthetők. Az új sorok beszúrását kérjük, hogy a „sorok beszúrása” módszerrel szíveskedjen megtenni a képletezés megtartása érdekében.</t>
  </si>
  <si>
    <t>A táblázat PÉLDÁKAT tartalmaz, ezeket kérjük átírni.</t>
  </si>
  <si>
    <t>A pénzügyi adatok helyességének, hitelességének és megalapozottságának ellenőrzése a pályázó kutatóhely vezetőjének feladata.</t>
  </si>
  <si>
    <t>Alapkutatás</t>
  </si>
  <si>
    <t>Alkalmazott kutatás</t>
  </si>
  <si>
    <t>Kísérleti fejlesztés</t>
  </si>
  <si>
    <t>Innováció</t>
  </si>
  <si>
    <t>K+F tevékenység</t>
  </si>
  <si>
    <t>Kérjük válasszon!</t>
  </si>
  <si>
    <t xml:space="preserve">A támogatási összegre vonatkozó belső költségvetési korlátok ellenőrzése </t>
  </si>
  <si>
    <t>Támogatási összeg személyi juttatásra                                                                                                                                                                                                                                                                   tervezett költsége (K1+K2)</t>
  </si>
  <si>
    <t>Támogatási összeg beruházásra tervezett költsége (K6)</t>
  </si>
  <si>
    <t>Tevékenység jellege</t>
  </si>
  <si>
    <t>Pályázat címe:</t>
  </si>
  <si>
    <t>Projektmegvalósítás szakmai irányítása</t>
  </si>
  <si>
    <t>Vegyszerek</t>
  </si>
  <si>
    <t>Laboratóriumi mérésekhez szükséges anyagok</t>
  </si>
  <si>
    <t>A kifizetések jogcímét a legördülő menüből kiválasztva konkrétan, jól beazonosítható módon szükséges megadni.</t>
  </si>
  <si>
    <t>K351 Működési célú előzetesen felszámított általános forgalmi adó</t>
  </si>
  <si>
    <t>PhD hallgató</t>
  </si>
  <si>
    <r>
      <t xml:space="preserve">Projektidőszak kezdete </t>
    </r>
    <r>
      <rPr>
        <sz val="10"/>
        <rFont val="Calibri"/>
        <family val="2"/>
        <charset val="238"/>
      </rPr>
      <t>‒</t>
    </r>
    <r>
      <rPr>
        <sz val="10"/>
        <rFont val="Arial"/>
        <family val="2"/>
        <charset val="238"/>
      </rPr>
      <t xml:space="preserve"> vége:</t>
    </r>
  </si>
  <si>
    <t>Kelt: …………………………, 2024. ……….</t>
  </si>
  <si>
    <t>A táblázat a belső költségkorlátok túllépése esetén automatikus hibaüzenetet jelenít meg, melyet kérjük, hogy szíveskedjenek figyelembe venni. 
A kalkulációt a hibaüzenetnek megfelelően javítani szükséges.</t>
  </si>
  <si>
    <r>
      <t>Pályázó cégszerű aláírása</t>
    </r>
    <r>
      <rPr>
        <i/>
        <sz val="10"/>
        <color rgb="FF000000"/>
        <rFont val="Arial"/>
        <family val="2"/>
        <charset val="238"/>
      </rPr>
      <t> </t>
    </r>
  </si>
  <si>
    <r>
      <t xml:space="preserve">Kizárólag az adott projektben közvetlenül részt vevő vezető kutató, posztdoktorok, PhD hallgatók, technikusok, egyéb kisegítő személyzet:
−	munkaviszony esetén munkaszerződés, megbízási jogviszony esetén a megbízási szerződés szerinti bére/megbízási díja,
−	a pályázat feladataival összefüggésben felmerülő személyi jellegű juttatások (céljuttatás, személyi ösztönzés céljából a foglalkoztatottaknak megállapított prémium, célfeladat, továbbá minden más hasonló személyi ösztönzési jellegű kifizetés, függetlenül annak elnevezésétől) és a foglalkoztatottak egyéb személyi juttatásai,
−	belföldi és külföldi kiküldetés napidíja,
−	munkavégzésre irányuló egyéb jogviszony keretében nem saját foglalkoztatottnak fizetett díjazások a pályázat keretében való foglalkoztatás arányában, az elvégzett tevékenység mértékéig.
</t>
    </r>
    <r>
      <rPr>
        <b/>
        <sz val="10"/>
        <color rgb="FFFF0000"/>
        <rFont val="Arial"/>
        <family val="2"/>
        <charset val="238"/>
      </rPr>
      <t xml:space="preserve">FIGYELEM! </t>
    </r>
    <r>
      <rPr>
        <b/>
        <sz val="10"/>
        <rFont val="Arial"/>
        <family val="2"/>
        <charset val="238"/>
      </rPr>
      <t xml:space="preserve">
</t>
    </r>
    <r>
      <rPr>
        <b/>
        <u/>
        <sz val="10"/>
        <rFont val="Arial"/>
        <family val="2"/>
        <charset val="238"/>
      </rPr>
      <t xml:space="preserve">Belső költségvetési korlát: 
</t>
    </r>
    <r>
      <rPr>
        <b/>
        <sz val="10"/>
        <rFont val="Arial"/>
        <family val="2"/>
        <charset val="238"/>
      </rPr>
      <t xml:space="preserve">A projektre fordított munkaidő keretében felmerülő személyi juttatások és azok járuléka a projektre igényelt teljes támogatási összeg összesen legfeljebb 30%-át érhetik el.
Az igényelt, teljes támogatási összeg 15%-ának erejéig kérelem benyújtásával kezdeményezhető bérköltségre történő átcsoportosítás, melynek jóváhagyása esetén a támogatói okirat módosul. </t>
    </r>
  </si>
  <si>
    <t>Kizárólag az adott projektben közvetlenül részt vevő kutatók, fejlesztők, technikusok, egyéb kisegítő személyzet – munkaviszony esetén munkaszerződés, megbízási jogviszony esetén a megbízási szerződés szerinti – béréhez/megbízási díjához kapcsolódó, a pályázat feladataival összefüggésben felmerülő személyi jellegű juttatásokhoz kapcsolódó (céljuttatás, személyi ösztönzés céljából a foglalkoztatottaknak megállapított prémium, célfeladat, továbbá minden más hasonló személyi ösztönzési jellegű kifizetés, függetlenül annak elnevezésétől), a foglalkoztatottak egyéb személyi juttatásaihoz kapcsolódó, valamint a munkavégzésre irányuló egyéb jogviszonyban nem saját foglalkoztatottnak fizetett juttatásokhoz kapcsolódó, a munkaadókat terhelő járulékok és szociális hozzájárulási adó</t>
  </si>
  <si>
    <t xml:space="preserve">
KIEGÉSZÍTŐ MEGJEGYZÉSEK:
</t>
  </si>
  <si>
    <r>
      <t xml:space="preserve">Kizárólag az alábbi tételek számolhatóak el:
−	közvetlenül a pályázat megvalósítása során felmerült kutatási anyagok, felszerelések, fogyóeszközök költségei, valamint a kapcsolódó szakmai szolgáltatások költsége,
−	közvetlenül a pályázat szakmai tartalmához, céljához kapcsolódóan igénybe vett külső szakértői és egyéb szolgáltatások,
−	egyéb (szakmai) piacra jutást segítő szolgáltatások igénybevétele,
−	szellemitulajdon-védelemhez kapcsolódó költségek,
−	kutatáshoz szükséges bérleti díjak (eszközbérlés, műszer, helyiség – pl.: laboratórium – bérleti díja, melynek keretében kizárólag a számlával igazolt tételek számolhatók el; core facility, szakmaspecifikus belső szolgáltatás jellegű költség elszámolása az intézmény által külső szolgáltatásként meghatározott és nyilvánosságra hozott ár 80%-ig lehetséges),
−	a pályázat megvalósításához kapcsolódó rendezvény regisztrációs díja, úti- és szállásköltség,
−	a pályázat megvalósításához kapcsolódó rendezvényen történő megjelenést támogató, a projektet bemutató, népszerűsítő marketing- és szóróanyagok gyártása, valamint piackutatás, pályázati aloldal (honlap) fejlesztés.
</t>
    </r>
    <r>
      <rPr>
        <b/>
        <sz val="10"/>
        <color rgb="FFFF0000"/>
        <rFont val="Arial"/>
        <family val="2"/>
        <charset val="238"/>
      </rPr>
      <t xml:space="preserve">FIGYELEM! </t>
    </r>
    <r>
      <rPr>
        <b/>
        <sz val="10"/>
        <rFont val="Arial"/>
        <family val="2"/>
        <charset val="238"/>
      </rPr>
      <t xml:space="preserve">
Kizárólag a számlával igazolt tételek számolhatók el.
A költségeket nettó összeg + ÁFA bontásban szükséges feltüntetni.</t>
    </r>
    <r>
      <rPr>
        <sz val="10"/>
        <rFont val="Arial"/>
        <family val="2"/>
        <charset val="238"/>
      </rPr>
      <t xml:space="preserve">
</t>
    </r>
  </si>
  <si>
    <r>
      <t xml:space="preserve">Kizárólag az alábbi tételek számolhatóak el
−	immateriális javak,
−	befektetett eszköznek minősülő informatikai eszközök,
−	új, kereskedelmi forgalomban vagy gyártótól beszerezhető, első üzembe helyezésű, kutatáshoz szükséges eszközök és tartozékok,
−	ingatlannak és informatikai eszköznek nem minősülő, egyéb tárgyi eszközök.
</t>
    </r>
    <r>
      <rPr>
        <b/>
        <sz val="10"/>
        <color rgb="FFFF0000"/>
        <rFont val="Arial"/>
        <family val="2"/>
        <charset val="238"/>
      </rPr>
      <t xml:space="preserve">FIGYELEM! </t>
    </r>
    <r>
      <rPr>
        <sz val="10"/>
        <rFont val="Arial"/>
        <family val="2"/>
        <charset val="238"/>
      </rPr>
      <t xml:space="preserve">
</t>
    </r>
    <r>
      <rPr>
        <b/>
        <u/>
        <sz val="10"/>
        <rFont val="Arial"/>
        <family val="2"/>
        <charset val="238"/>
      </rPr>
      <t>Belső költségvetési korlát:</t>
    </r>
    <r>
      <rPr>
        <b/>
        <sz val="10"/>
        <rFont val="Arial"/>
        <family val="2"/>
        <charset val="238"/>
      </rPr>
      <t xml:space="preserve"> 
A K6 beruházások között elszámolt költség (ideértve különösen a kutatási eszközök beszerzését) a projektre igényelt támogatási összeg összesen legfeljebb 30%-át érheti el. 
A költségeket nettó összeg + ÁFA bontásban szükséges feltüntetni.</t>
    </r>
  </si>
  <si>
    <t xml:space="preserve">KITÖLTÉSI ÚTMUTATÓ 
a HUN-REN Központ által meghirdetett HUNRENTECH Program keretében benyújtandó Pénzügyi terv melléklethez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</si>
</sst>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\ &quot;Ft&quot;"/>
    <numFmt numFmtId="165" formatCode="_-* #,##0_-;\-* #,##0_-;_-* &quot;-&quot;??_-;_-@_-"/>
  </numFmts>
  <fonts count="2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4"/>
      <color rgb="FF000000"/>
      <name val="Arial"/>
      <family val="2"/>
      <charset val="238"/>
    </font>
    <font>
      <sz val="14"/>
      <color theme="1"/>
      <name val="Gill Sans MT"/>
      <family val="2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u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27" xfId="0" applyBorder="1"/>
    <xf numFmtId="0" fontId="0" fillId="0" borderId="28" xfId="0" applyBorder="1"/>
    <xf numFmtId="0" fontId="4" fillId="0" borderId="26" xfId="0" applyFont="1" applyBorder="1"/>
    <xf numFmtId="0" fontId="5" fillId="0" borderId="0" xfId="0" applyFont="1"/>
    <xf numFmtId="0" fontId="7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 wrapText="1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0" fontId="4" fillId="0" borderId="0" xfId="0" applyFont="1"/>
    <xf numFmtId="0" fontId="2" fillId="3" borderId="31" xfId="0" applyFont="1" applyFill="1" applyBorder="1" applyAlignment="1">
      <alignment horizontal="center" vertical="top" wrapText="1"/>
    </xf>
    <xf numFmtId="0" fontId="2" fillId="3" borderId="36" xfId="0" applyFont="1" applyFill="1" applyBorder="1" applyAlignment="1">
      <alignment horizontal="center" vertical="top" wrapText="1"/>
    </xf>
    <xf numFmtId="0" fontId="2" fillId="3" borderId="3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165" fontId="4" fillId="0" borderId="0" xfId="2" applyNumberFormat="1" applyFont="1" applyFill="1" applyBorder="1" applyAlignment="1"/>
    <xf numFmtId="165" fontId="0" fillId="0" borderId="0" xfId="2" applyNumberFormat="1" applyFont="1" applyFill="1" applyBorder="1" applyAlignment="1"/>
    <xf numFmtId="0" fontId="11" fillId="0" borderId="0" xfId="1" applyFont="1" applyFill="1" applyBorder="1" applyAlignment="1">
      <alignment horizontal="center" vertical="center" wrapText="1"/>
    </xf>
    <xf numFmtId="0" fontId="8" fillId="0" borderId="0" xfId="0" applyFont="1"/>
    <xf numFmtId="0" fontId="16" fillId="0" borderId="0" xfId="0" applyFont="1"/>
    <xf numFmtId="164" fontId="2" fillId="0" borderId="0" xfId="0" applyNumberFormat="1" applyFont="1"/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1" xfId="0" applyFont="1" applyFill="1" applyBorder="1" applyAlignment="1">
      <alignment horizontal="center" vertical="center" wrapText="1"/>
    </xf>
    <xf numFmtId="164" fontId="3" fillId="7" borderId="2" xfId="2" applyNumberFormat="1" applyFont="1" applyFill="1" applyBorder="1" applyAlignment="1">
      <alignment vertical="center"/>
    </xf>
    <xf numFmtId="164" fontId="3" fillId="7" borderId="1" xfId="2" applyNumberFormat="1" applyFont="1" applyFill="1" applyBorder="1" applyAlignment="1">
      <alignment vertical="center"/>
    </xf>
    <xf numFmtId="164" fontId="3" fillId="3" borderId="35" xfId="2" applyNumberFormat="1" applyFont="1" applyFill="1" applyBorder="1" applyAlignment="1">
      <alignment vertical="center"/>
    </xf>
    <xf numFmtId="164" fontId="3" fillId="2" borderId="35" xfId="2" applyNumberFormat="1" applyFont="1" applyFill="1" applyBorder="1" applyAlignment="1">
      <alignment vertical="center"/>
    </xf>
    <xf numFmtId="164" fontId="3" fillId="2" borderId="24" xfId="2" applyNumberFormat="1" applyFont="1" applyFill="1" applyBorder="1" applyAlignment="1">
      <alignment vertical="center"/>
    </xf>
    <xf numFmtId="164" fontId="2" fillId="3" borderId="36" xfId="2" applyNumberFormat="1" applyFont="1" applyFill="1" applyBorder="1" applyAlignment="1">
      <alignment vertical="center"/>
    </xf>
    <xf numFmtId="0" fontId="2" fillId="5" borderId="36" xfId="0" applyFont="1" applyFill="1" applyBorder="1" applyAlignment="1">
      <alignment vertical="center"/>
    </xf>
    <xf numFmtId="0" fontId="2" fillId="5" borderId="32" xfId="0" applyFont="1" applyFill="1" applyBorder="1" applyAlignment="1">
      <alignment vertical="center"/>
    </xf>
    <xf numFmtId="164" fontId="3" fillId="3" borderId="36" xfId="2" applyNumberFormat="1" applyFont="1" applyFill="1" applyBorder="1" applyAlignment="1">
      <alignment vertical="center"/>
    </xf>
    <xf numFmtId="164" fontId="3" fillId="3" borderId="38" xfId="2" applyNumberFormat="1" applyFont="1" applyFill="1" applyBorder="1" applyAlignment="1">
      <alignment vertical="center"/>
    </xf>
    <xf numFmtId="164" fontId="3" fillId="2" borderId="38" xfId="2" applyNumberFormat="1" applyFont="1" applyFill="1" applyBorder="1" applyAlignment="1">
      <alignment vertical="center"/>
    </xf>
    <xf numFmtId="164" fontId="3" fillId="2" borderId="33" xfId="2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4" fontId="18" fillId="0" borderId="2" xfId="2" applyNumberFormat="1" applyFont="1" applyBorder="1" applyAlignment="1">
      <alignment vertical="top" wrapText="1"/>
    </xf>
    <xf numFmtId="164" fontId="18" fillId="0" borderId="1" xfId="0" applyNumberFormat="1" applyFont="1" applyBorder="1" applyAlignment="1">
      <alignment horizontal="right" vertical="top" wrapText="1"/>
    </xf>
    <xf numFmtId="0" fontId="18" fillId="0" borderId="1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/>
    </xf>
    <xf numFmtId="0" fontId="9" fillId="0" borderId="23" xfId="0" applyFont="1" applyBorder="1" applyAlignment="1">
      <alignment vertical="top"/>
    </xf>
    <xf numFmtId="0" fontId="18" fillId="0" borderId="29" xfId="0" applyFont="1" applyBorder="1" applyAlignment="1">
      <alignment vertical="top" wrapText="1"/>
    </xf>
    <xf numFmtId="164" fontId="18" fillId="0" borderId="1" xfId="2" applyNumberFormat="1" applyFont="1" applyBorder="1" applyAlignment="1">
      <alignment horizontal="center" vertical="top" wrapText="1"/>
    </xf>
    <xf numFmtId="1" fontId="18" fillId="0" borderId="1" xfId="2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vertical="top"/>
    </xf>
    <xf numFmtId="164" fontId="9" fillId="0" borderId="23" xfId="0" applyNumberFormat="1" applyFont="1" applyBorder="1" applyAlignment="1">
      <alignment vertical="top"/>
    </xf>
    <xf numFmtId="0" fontId="18" fillId="0" borderId="30" xfId="0" applyFont="1" applyBorder="1" applyAlignment="1">
      <alignment vertical="top" wrapText="1"/>
    </xf>
    <xf numFmtId="0" fontId="18" fillId="0" borderId="38" xfId="0" applyFont="1" applyBorder="1" applyAlignment="1">
      <alignment vertical="top" wrapText="1"/>
    </xf>
    <xf numFmtId="164" fontId="18" fillId="0" borderId="38" xfId="2" applyNumberFormat="1" applyFont="1" applyBorder="1" applyAlignment="1">
      <alignment horizontal="center" vertical="top" wrapText="1"/>
    </xf>
    <xf numFmtId="1" fontId="18" fillId="0" borderId="38" xfId="2" applyNumberFormat="1" applyFont="1" applyBorder="1" applyAlignment="1">
      <alignment horizontal="center" vertical="top" wrapText="1"/>
    </xf>
    <xf numFmtId="0" fontId="18" fillId="0" borderId="29" xfId="0" applyFont="1" applyBorder="1" applyAlignment="1">
      <alignment vertical="top"/>
    </xf>
    <xf numFmtId="0" fontId="18" fillId="0" borderId="1" xfId="0" applyFont="1" applyBorder="1" applyAlignment="1">
      <alignment vertical="top"/>
    </xf>
    <xf numFmtId="0" fontId="18" fillId="0" borderId="1" xfId="0" applyFont="1" applyBorder="1" applyAlignment="1">
      <alignment horizontal="center" vertical="top"/>
    </xf>
    <xf numFmtId="0" fontId="18" fillId="0" borderId="30" xfId="0" applyFont="1" applyBorder="1" applyAlignment="1">
      <alignment vertical="top"/>
    </xf>
    <xf numFmtId="0" fontId="18" fillId="0" borderId="38" xfId="0" applyFont="1" applyBorder="1" applyAlignment="1">
      <alignment vertical="top"/>
    </xf>
    <xf numFmtId="0" fontId="18" fillId="0" borderId="38" xfId="0" applyFont="1" applyBorder="1" applyAlignment="1">
      <alignment horizontal="center" vertical="top"/>
    </xf>
    <xf numFmtId="0" fontId="18" fillId="0" borderId="29" xfId="0" applyFont="1" applyBorder="1" applyAlignment="1">
      <alignment vertical="center"/>
    </xf>
    <xf numFmtId="164" fontId="18" fillId="0" borderId="1" xfId="2" applyNumberFormat="1" applyFont="1" applyBorder="1" applyAlignment="1">
      <alignment horizontal="right" vertical="top" wrapText="1"/>
    </xf>
    <xf numFmtId="164" fontId="9" fillId="0" borderId="1" xfId="0" applyNumberFormat="1" applyFont="1" applyBorder="1" applyAlignment="1">
      <alignment horizontal="right" vertical="top"/>
    </xf>
    <xf numFmtId="164" fontId="9" fillId="0" borderId="23" xfId="0" applyNumberFormat="1" applyFont="1" applyBorder="1" applyAlignment="1">
      <alignment horizontal="right" vertical="top"/>
    </xf>
    <xf numFmtId="164" fontId="9" fillId="0" borderId="38" xfId="0" applyNumberFormat="1" applyFont="1" applyBorder="1" applyAlignment="1">
      <alignment horizontal="right" vertical="top"/>
    </xf>
    <xf numFmtId="164" fontId="9" fillId="0" borderId="33" xfId="0" applyNumberFormat="1" applyFont="1" applyBorder="1" applyAlignment="1">
      <alignment horizontal="right" vertical="top"/>
    </xf>
    <xf numFmtId="164" fontId="18" fillId="0" borderId="1" xfId="0" applyNumberFormat="1" applyFont="1" applyBorder="1" applyAlignment="1">
      <alignment horizontal="right" vertical="top"/>
    </xf>
    <xf numFmtId="164" fontId="18" fillId="0" borderId="1" xfId="2" applyNumberFormat="1" applyFont="1" applyBorder="1" applyAlignment="1">
      <alignment horizontal="right" vertical="top"/>
    </xf>
    <xf numFmtId="164" fontId="18" fillId="0" borderId="38" xfId="0" applyNumberFormat="1" applyFont="1" applyBorder="1" applyAlignment="1">
      <alignment horizontal="right" vertical="top"/>
    </xf>
    <xf numFmtId="164" fontId="18" fillId="0" borderId="38" xfId="2" applyNumberFormat="1" applyFont="1" applyBorder="1" applyAlignment="1">
      <alignment horizontal="right" vertical="top"/>
    </xf>
    <xf numFmtId="164" fontId="18" fillId="0" borderId="23" xfId="2" applyNumberFormat="1" applyFont="1" applyBorder="1" applyAlignment="1">
      <alignment horizontal="right" vertical="top"/>
    </xf>
    <xf numFmtId="164" fontId="18" fillId="0" borderId="33" xfId="2" applyNumberFormat="1" applyFont="1" applyBorder="1" applyAlignment="1">
      <alignment horizontal="right" vertical="top"/>
    </xf>
    <xf numFmtId="0" fontId="11" fillId="0" borderId="18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2"/>
    </xf>
    <xf numFmtId="0" fontId="0" fillId="0" borderId="1" xfId="0" applyBorder="1" applyAlignment="1">
      <alignment horizontal="left" vertical="center" wrapText="1" indent="2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13" fillId="6" borderId="1" xfId="0" applyNumberFormat="1" applyFont="1" applyFill="1" applyBorder="1" applyAlignment="1">
      <alignment vertical="center"/>
    </xf>
    <xf numFmtId="164" fontId="4" fillId="6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25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4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9" fillId="0" borderId="25" xfId="0" applyFont="1" applyBorder="1" applyAlignment="1">
      <alignment vertical="center"/>
    </xf>
    <xf numFmtId="0" fontId="17" fillId="0" borderId="34" xfId="0" applyFont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13" fillId="3" borderId="38" xfId="0" applyFont="1" applyFill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3" fillId="3" borderId="31" xfId="0" applyFont="1" applyFill="1" applyBorder="1" applyAlignment="1">
      <alignment vertical="center"/>
    </xf>
    <xf numFmtId="0" fontId="13" fillId="3" borderId="36" xfId="0" applyFont="1" applyFill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2" fillId="3" borderId="37" xfId="0" applyFont="1" applyFill="1" applyBorder="1" applyAlignment="1">
      <alignment horizontal="center" vertical="top" wrapText="1"/>
    </xf>
    <xf numFmtId="0" fontId="0" fillId="0" borderId="40" xfId="0" applyBorder="1" applyAlignment="1">
      <alignment horizontal="center" vertical="top" wrapText="1"/>
    </xf>
    <xf numFmtId="0" fontId="2" fillId="3" borderId="36" xfId="0" applyFont="1" applyFill="1" applyBorder="1" applyAlignment="1">
      <alignment horizontal="center" vertical="top" wrapText="1"/>
    </xf>
    <xf numFmtId="0" fontId="0" fillId="0" borderId="36" xfId="0" applyBorder="1" applyAlignment="1">
      <alignment horizontal="center" vertical="top"/>
    </xf>
    <xf numFmtId="0" fontId="18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/>
    </xf>
    <xf numFmtId="0" fontId="18" fillId="0" borderId="38" xfId="0" applyFont="1" applyBorder="1" applyAlignment="1">
      <alignment vertical="top" wrapText="1"/>
    </xf>
    <xf numFmtId="0" fontId="17" fillId="0" borderId="38" xfId="0" applyFont="1" applyBorder="1" applyAlignment="1">
      <alignment vertical="top"/>
    </xf>
    <xf numFmtId="0" fontId="9" fillId="3" borderId="31" xfId="0" applyFont="1" applyFill="1" applyBorder="1" applyAlignment="1">
      <alignment vertical="center"/>
    </xf>
    <xf numFmtId="0" fontId="17" fillId="0" borderId="36" xfId="0" applyFont="1" applyBorder="1" applyAlignment="1">
      <alignment vertical="center"/>
    </xf>
    <xf numFmtId="0" fontId="18" fillId="0" borderId="2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/>
    </xf>
    <xf numFmtId="0" fontId="3" fillId="7" borderId="5" xfId="0" applyFont="1" applyFill="1" applyBorder="1" applyAlignment="1">
      <alignment horizontal="left" vertical="center"/>
    </xf>
    <xf numFmtId="0" fontId="3" fillId="7" borderId="6" xfId="0" applyFont="1" applyFill="1" applyBorder="1" applyAlignment="1">
      <alignment horizontal="left" vertical="center"/>
    </xf>
    <xf numFmtId="0" fontId="3" fillId="3" borderId="39" xfId="0" applyFont="1" applyFill="1" applyBorder="1" applyAlignment="1">
      <alignment vertical="center"/>
    </xf>
    <xf numFmtId="0" fontId="13" fillId="3" borderId="35" xfId="0" applyFont="1" applyFill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2" fillId="3" borderId="31" xfId="0" applyFont="1" applyFill="1" applyBorder="1" applyAlignment="1">
      <alignment vertical="center"/>
    </xf>
    <xf numFmtId="0" fontId="0" fillId="0" borderId="36" xfId="0" applyBorder="1" applyAlignment="1">
      <alignment vertical="center"/>
    </xf>
    <xf numFmtId="164" fontId="2" fillId="4" borderId="1" xfId="0" applyNumberFormat="1" applyFont="1" applyFill="1" applyBorder="1" applyAlignment="1">
      <alignment vertical="center"/>
    </xf>
    <xf numFmtId="164" fontId="0" fillId="4" borderId="1" xfId="0" applyNumberFormat="1" applyFill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1" fillId="4" borderId="1" xfId="1" applyFont="1" applyFill="1" applyBorder="1" applyAlignment="1">
      <alignment horizontal="left" vertical="center" wrapText="1"/>
    </xf>
    <xf numFmtId="0" fontId="0" fillId="4" borderId="1" xfId="0" applyFill="1" applyBorder="1"/>
    <xf numFmtId="0" fontId="9" fillId="4" borderId="1" xfId="1" applyFont="1" applyFill="1" applyBorder="1" applyAlignment="1">
      <alignment horizontal="left" vertical="center" wrapText="1"/>
    </xf>
    <xf numFmtId="0" fontId="15" fillId="6" borderId="1" xfId="1" applyFont="1" applyFill="1" applyBorder="1" applyAlignment="1">
      <alignment horizontal="left" vertical="center" wrapText="1"/>
    </xf>
    <xf numFmtId="0" fontId="12" fillId="6" borderId="1" xfId="0" applyFont="1" applyFill="1" applyBorder="1"/>
    <xf numFmtId="0" fontId="0" fillId="0" borderId="0" xfId="0" applyAlignment="1">
      <alignment horizontal="center" vertical="center"/>
    </xf>
    <xf numFmtId="0" fontId="16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top" wrapText="1"/>
    </xf>
    <xf numFmtId="0" fontId="11" fillId="8" borderId="15" xfId="0" applyFont="1" applyFill="1" applyBorder="1" applyAlignment="1">
      <alignment horizontal="center" vertical="center" wrapText="1"/>
    </xf>
    <xf numFmtId="0" fontId="11" fillId="8" borderId="16" xfId="0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horizontal="center" vertical="center"/>
    </xf>
    <xf numFmtId="164" fontId="9" fillId="0" borderId="18" xfId="0" applyNumberFormat="1" applyFont="1" applyBorder="1" applyAlignment="1">
      <alignment horizontal="left" vertical="center" wrapText="1"/>
    </xf>
    <xf numFmtId="164" fontId="9" fillId="0" borderId="3" xfId="0" applyNumberFormat="1" applyFont="1" applyBorder="1" applyAlignment="1">
      <alignment horizontal="left" vertical="center" wrapText="1"/>
    </xf>
    <xf numFmtId="164" fontId="9" fillId="0" borderId="19" xfId="0" applyNumberFormat="1" applyFont="1" applyBorder="1" applyAlignment="1">
      <alignment horizontal="left" vertical="center" wrapText="1"/>
    </xf>
    <xf numFmtId="164" fontId="9" fillId="0" borderId="18" xfId="0" quotePrefix="1" applyNumberFormat="1" applyFont="1" applyBorder="1" applyAlignment="1">
      <alignment horizontal="left" vertical="center" wrapText="1"/>
    </xf>
    <xf numFmtId="0" fontId="11" fillId="8" borderId="18" xfId="0" applyFont="1" applyFill="1" applyBorder="1" applyAlignment="1">
      <alignment horizontal="left" vertical="center" wrapText="1"/>
    </xf>
    <xf numFmtId="0" fontId="11" fillId="8" borderId="3" xfId="0" applyFont="1" applyFill="1" applyBorder="1" applyAlignment="1">
      <alignment horizontal="left" vertical="center"/>
    </xf>
    <xf numFmtId="0" fontId="11" fillId="8" borderId="19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1" fillId="7" borderId="20" xfId="0" applyFont="1" applyFill="1" applyBorder="1" applyAlignment="1">
      <alignment vertical="center" wrapText="1"/>
    </xf>
    <xf numFmtId="0" fontId="11" fillId="7" borderId="4" xfId="0" applyFont="1" applyFill="1" applyBorder="1" applyAlignment="1">
      <alignment vertical="center" wrapText="1"/>
    </xf>
    <xf numFmtId="0" fontId="11" fillId="7" borderId="21" xfId="0" applyFont="1" applyFill="1" applyBorder="1" applyAlignment="1">
      <alignment vertical="center" wrapText="1"/>
    </xf>
    <xf numFmtId="0" fontId="11" fillId="7" borderId="7" xfId="0" applyFont="1" applyFill="1" applyBorder="1" applyAlignment="1">
      <alignment vertical="center" wrapText="1"/>
    </xf>
    <xf numFmtId="0" fontId="11" fillId="7" borderId="9" xfId="0" applyFont="1" applyFill="1" applyBorder="1" applyAlignment="1">
      <alignment vertical="center" wrapText="1"/>
    </xf>
    <xf numFmtId="0" fontId="11" fillId="7" borderId="14" xfId="0" applyFont="1" applyFill="1" applyBorder="1" applyAlignment="1">
      <alignment vertical="center" wrapText="1"/>
    </xf>
    <xf numFmtId="0" fontId="19" fillId="7" borderId="11" xfId="0" applyFont="1" applyFill="1" applyBorder="1" applyAlignment="1">
      <alignment vertical="center" wrapText="1"/>
    </xf>
    <xf numFmtId="0" fontId="19" fillId="7" borderId="12" xfId="0" applyFont="1" applyFill="1" applyBorder="1" applyAlignment="1">
      <alignment vertical="center" wrapText="1"/>
    </xf>
    <xf numFmtId="0" fontId="19" fillId="7" borderId="13" xfId="0" applyFont="1" applyFill="1" applyBorder="1" applyAlignment="1">
      <alignment vertical="center" wrapText="1"/>
    </xf>
    <xf numFmtId="0" fontId="11" fillId="7" borderId="41" xfId="0" applyFont="1" applyFill="1" applyBorder="1" applyAlignment="1">
      <alignment vertical="center"/>
    </xf>
    <xf numFmtId="0" fontId="11" fillId="7" borderId="3" xfId="0" applyFont="1" applyFill="1" applyBorder="1" applyAlignment="1">
      <alignment vertical="center"/>
    </xf>
    <xf numFmtId="0" fontId="11" fillId="7" borderId="42" xfId="0" applyFont="1" applyFill="1" applyBorder="1" applyAlignment="1">
      <alignment vertical="center"/>
    </xf>
    <xf numFmtId="0" fontId="11" fillId="7" borderId="8" xfId="0" applyFont="1" applyFill="1" applyBorder="1" applyAlignment="1">
      <alignment vertical="center" wrapText="1"/>
    </xf>
    <xf numFmtId="0" fontId="11" fillId="7" borderId="10" xfId="0" applyFont="1" applyFill="1" applyBorder="1" applyAlignment="1">
      <alignment vertical="center" wrapText="1"/>
    </xf>
    <xf numFmtId="0" fontId="11" fillId="7" borderId="22" xfId="0" applyFont="1" applyFill="1" applyBorder="1" applyAlignment="1">
      <alignment vertical="center" wrapText="1"/>
    </xf>
  </cellXfs>
  <cellStyles count="3">
    <cellStyle name="Ezres" xfId="2" builtinId="3"/>
    <cellStyle name="Hivatkozás" xfId="1" builtinId="8"/>
    <cellStyle name="Normál" xfId="0" builtinId="0"/>
  </cellStyles>
  <dxfs count="13"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zerző" id="{9B836A83-41D4-4675-9B3B-BE40F9CB66F3}" userId="Szerző" providerId="None"/>
</personList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1" dT="2024-03-06T18:48:37.06" personId="{9B836A83-41D4-4675-9B3B-BE40F9CB66F3}" id="{5DE24195-707D-477C-91D0-AA0EEB88D986}">
    <text>Ha a belső költségkorlátok szerint programozott a táblázat, akkor a felhívásban módosított százalékok szerint itt is javítani kell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73F29-EF9A-4067-88D9-978277EA161D}">
  <dimension ref="A1:K60"/>
  <sheetViews>
    <sheetView view="pageLayout" topLeftCell="A12" zoomScale="110" zoomScaleNormal="100" zoomScalePageLayoutView="110" workbookViewId="0">
      <selection activeCell="B68" sqref="B68"/>
    </sheetView>
  </sheetViews>
  <sheetFormatPr defaultColWidth="8.5703125" defaultRowHeight="12.75" x14ac:dyDescent="0.2"/>
  <cols>
    <col min="1" max="1" width="12.42578125" style="1" customWidth="1"/>
    <col min="2" max="2" width="21.42578125" style="1" customWidth="1"/>
    <col min="3" max="3" width="12.140625" style="1" customWidth="1"/>
    <col min="4" max="5" width="13" style="1" customWidth="1"/>
    <col min="6" max="6" width="11.140625" style="1" customWidth="1"/>
    <col min="7" max="7" width="11.42578125" style="1" customWidth="1"/>
    <col min="8" max="8" width="9.5703125" style="1" customWidth="1"/>
    <col min="9" max="9" width="13.5703125" style="1" customWidth="1"/>
    <col min="10" max="10" width="12.42578125" style="1" customWidth="1"/>
    <col min="11" max="11" width="11.42578125" style="1" customWidth="1"/>
    <col min="12" max="16384" width="8.5703125" style="1"/>
  </cols>
  <sheetData>
    <row r="1" spans="1:11" ht="14.25" customHeight="1" thickBot="1" x14ac:dyDescent="0.25">
      <c r="A1" s="97" t="s">
        <v>0</v>
      </c>
      <c r="B1" s="98"/>
      <c r="C1" s="99"/>
      <c r="D1" s="100"/>
      <c r="E1" s="100"/>
      <c r="F1" s="100"/>
      <c r="G1" s="100"/>
      <c r="H1" s="100"/>
      <c r="I1" s="100"/>
      <c r="J1" s="100"/>
      <c r="K1" s="101"/>
    </row>
    <row r="2" spans="1:11" ht="5.85" customHeight="1" thickBot="1" x14ac:dyDescent="0.25">
      <c r="A2" s="46"/>
      <c r="B2" s="47"/>
      <c r="C2" s="47"/>
      <c r="D2" s="46"/>
      <c r="E2" s="47"/>
      <c r="F2" s="47"/>
      <c r="G2" s="47"/>
      <c r="H2" s="47"/>
      <c r="I2" s="47"/>
      <c r="J2" s="47"/>
      <c r="K2" s="47"/>
    </row>
    <row r="3" spans="1:11" ht="14.25" customHeight="1" thickBot="1" x14ac:dyDescent="0.25">
      <c r="A3" s="97" t="s">
        <v>85</v>
      </c>
      <c r="B3" s="98"/>
      <c r="C3" s="99"/>
      <c r="D3" s="100"/>
      <c r="E3" s="100"/>
      <c r="F3" s="100"/>
      <c r="G3" s="100"/>
      <c r="H3" s="100"/>
      <c r="I3" s="100"/>
      <c r="J3" s="100"/>
      <c r="K3" s="101"/>
    </row>
    <row r="4" spans="1:11" ht="5.85" customHeight="1" thickBot="1" x14ac:dyDescent="0.25">
      <c r="A4" s="93"/>
      <c r="B4" s="96"/>
      <c r="C4" s="47"/>
      <c r="D4" s="93"/>
      <c r="E4" s="96"/>
      <c r="F4" s="96"/>
      <c r="G4" s="96"/>
      <c r="H4" s="96"/>
      <c r="I4" s="96"/>
      <c r="J4" s="96"/>
      <c r="K4" s="96"/>
    </row>
    <row r="5" spans="1:11" ht="15.75" thickBot="1" x14ac:dyDescent="0.25">
      <c r="A5" s="102" t="s">
        <v>92</v>
      </c>
      <c r="B5" s="103"/>
      <c r="C5" s="99"/>
      <c r="D5" s="100"/>
      <c r="E5" s="100"/>
      <c r="F5" s="100"/>
      <c r="G5" s="100"/>
      <c r="H5" s="100"/>
      <c r="I5" s="100"/>
      <c r="J5" s="100"/>
      <c r="K5" s="101"/>
    </row>
    <row r="6" spans="1:11" ht="5.85" customHeight="1" thickBot="1" x14ac:dyDescent="0.25">
      <c r="A6" s="93"/>
      <c r="B6" s="96"/>
    </row>
    <row r="7" spans="1:11" ht="25.5" x14ac:dyDescent="0.2">
      <c r="A7" s="33" t="s">
        <v>1</v>
      </c>
      <c r="B7" s="18" t="s">
        <v>2</v>
      </c>
      <c r="C7" s="18" t="s">
        <v>84</v>
      </c>
      <c r="D7" s="112" t="s">
        <v>3</v>
      </c>
      <c r="E7" s="113"/>
      <c r="F7" s="18" t="s">
        <v>4</v>
      </c>
      <c r="G7" s="18" t="s">
        <v>5</v>
      </c>
      <c r="H7" s="18" t="s">
        <v>6</v>
      </c>
      <c r="I7" s="18" t="s">
        <v>7</v>
      </c>
      <c r="J7" s="18" t="s">
        <v>8</v>
      </c>
      <c r="K7" s="19" t="s">
        <v>9</v>
      </c>
    </row>
    <row r="8" spans="1:11" ht="24" x14ac:dyDescent="0.2">
      <c r="A8" s="70" t="s">
        <v>10</v>
      </c>
      <c r="B8" s="50" t="s">
        <v>86</v>
      </c>
      <c r="C8" s="50" t="s">
        <v>77</v>
      </c>
      <c r="D8" s="114" t="s">
        <v>11</v>
      </c>
      <c r="E8" s="115"/>
      <c r="F8" s="66">
        <v>5</v>
      </c>
      <c r="G8" s="66">
        <v>10</v>
      </c>
      <c r="H8" s="76">
        <v>50000</v>
      </c>
      <c r="I8" s="77">
        <f>F8*G8*H8</f>
        <v>2500000</v>
      </c>
      <c r="J8" s="77">
        <v>2500000</v>
      </c>
      <c r="K8" s="80">
        <v>0</v>
      </c>
    </row>
    <row r="9" spans="1:11" ht="20.100000000000001" customHeight="1" x14ac:dyDescent="0.2">
      <c r="A9" s="64" t="s">
        <v>91</v>
      </c>
      <c r="B9" s="65" t="s">
        <v>12</v>
      </c>
      <c r="C9" s="65" t="s">
        <v>78</v>
      </c>
      <c r="D9" s="114" t="s">
        <v>13</v>
      </c>
      <c r="E9" s="115"/>
      <c r="F9" s="66">
        <v>1</v>
      </c>
      <c r="G9" s="66">
        <v>10</v>
      </c>
      <c r="H9" s="76">
        <v>25000</v>
      </c>
      <c r="I9" s="77">
        <f t="shared" ref="I9:I12" si="0">F9*G9*H9</f>
        <v>250000</v>
      </c>
      <c r="J9" s="77">
        <v>200000</v>
      </c>
      <c r="K9" s="80">
        <v>50000</v>
      </c>
    </row>
    <row r="10" spans="1:11" ht="15" x14ac:dyDescent="0.2">
      <c r="A10" s="64"/>
      <c r="B10" s="65"/>
      <c r="C10" s="65"/>
      <c r="D10" s="114"/>
      <c r="E10" s="115"/>
      <c r="F10" s="66"/>
      <c r="G10" s="66"/>
      <c r="H10" s="76"/>
      <c r="I10" s="77">
        <f>F10*G10*H10</f>
        <v>0</v>
      </c>
      <c r="J10" s="77"/>
      <c r="K10" s="80"/>
    </row>
    <row r="11" spans="1:11" ht="15" x14ac:dyDescent="0.2">
      <c r="A11" s="64"/>
      <c r="B11" s="65"/>
      <c r="C11" s="65"/>
      <c r="D11" s="114"/>
      <c r="E11" s="115"/>
      <c r="F11" s="66"/>
      <c r="G11" s="66"/>
      <c r="H11" s="76"/>
      <c r="I11" s="77">
        <f t="shared" si="0"/>
        <v>0</v>
      </c>
      <c r="J11" s="77"/>
      <c r="K11" s="80"/>
    </row>
    <row r="12" spans="1:11" ht="15.75" thickBot="1" x14ac:dyDescent="0.25">
      <c r="A12" s="67"/>
      <c r="B12" s="68"/>
      <c r="C12" s="68"/>
      <c r="D12" s="116"/>
      <c r="E12" s="117"/>
      <c r="F12" s="69"/>
      <c r="G12" s="69"/>
      <c r="H12" s="78"/>
      <c r="I12" s="79">
        <f t="shared" si="0"/>
        <v>0</v>
      </c>
      <c r="J12" s="79"/>
      <c r="K12" s="81"/>
    </row>
    <row r="13" spans="1:11" s="2" customFormat="1" ht="17.100000000000001" customHeight="1" x14ac:dyDescent="0.2">
      <c r="A13" s="107" t="s">
        <v>14</v>
      </c>
      <c r="B13" s="108"/>
      <c r="C13" s="108"/>
      <c r="D13" s="108"/>
      <c r="E13" s="108"/>
      <c r="F13" s="108"/>
      <c r="G13" s="108"/>
      <c r="H13" s="109"/>
      <c r="I13" s="42">
        <f>SUM(I8:I12)</f>
        <v>2750000</v>
      </c>
      <c r="J13" s="42">
        <f t="shared" ref="J13:K13" si="1">SUM(J8:J12)</f>
        <v>2700000</v>
      </c>
      <c r="K13" s="42">
        <f t="shared" si="1"/>
        <v>50000</v>
      </c>
    </row>
    <row r="14" spans="1:11" s="2" customFormat="1" ht="17.100000000000001" customHeight="1" thickBot="1" x14ac:dyDescent="0.25">
      <c r="A14" s="104" t="s">
        <v>15</v>
      </c>
      <c r="B14" s="105"/>
      <c r="C14" s="105"/>
      <c r="D14" s="105"/>
      <c r="E14" s="105"/>
      <c r="F14" s="105"/>
      <c r="G14" s="105"/>
      <c r="H14" s="106"/>
      <c r="I14" s="43">
        <f>I13*0.13</f>
        <v>357500</v>
      </c>
      <c r="J14" s="43">
        <f>J13*0.13</f>
        <v>351000</v>
      </c>
      <c r="K14" s="43">
        <f t="shared" ref="K14" si="2">K13*0.13</f>
        <v>6500</v>
      </c>
    </row>
    <row r="15" spans="1:11" ht="5.85" customHeight="1" thickBot="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</row>
    <row r="16" spans="1:11" ht="25.5" x14ac:dyDescent="0.2">
      <c r="A16" s="17" t="s">
        <v>16</v>
      </c>
      <c r="B16" s="18" t="s">
        <v>2</v>
      </c>
      <c r="C16" s="18" t="s">
        <v>84</v>
      </c>
      <c r="D16" s="110" t="s">
        <v>3</v>
      </c>
      <c r="E16" s="111"/>
      <c r="F16" s="18" t="s">
        <v>17</v>
      </c>
      <c r="G16" s="18" t="s">
        <v>18</v>
      </c>
      <c r="H16" s="18" t="s">
        <v>19</v>
      </c>
      <c r="I16" s="18" t="s">
        <v>20</v>
      </c>
      <c r="J16" s="18" t="s">
        <v>8</v>
      </c>
      <c r="K16" s="19" t="s">
        <v>9</v>
      </c>
    </row>
    <row r="17" spans="1:11" ht="36" x14ac:dyDescent="0.2">
      <c r="A17" s="55" t="s">
        <v>87</v>
      </c>
      <c r="B17" s="50" t="s">
        <v>88</v>
      </c>
      <c r="C17" s="50" t="s">
        <v>77</v>
      </c>
      <c r="D17" s="50" t="s">
        <v>21</v>
      </c>
      <c r="E17" s="50" t="s">
        <v>22</v>
      </c>
      <c r="F17" s="71">
        <v>500000</v>
      </c>
      <c r="G17" s="71">
        <f>F17*0.27</f>
        <v>135000</v>
      </c>
      <c r="H17" s="57">
        <v>1</v>
      </c>
      <c r="I17" s="48">
        <f>(F17+G17)*H17</f>
        <v>635000</v>
      </c>
      <c r="J17" s="58">
        <v>335000</v>
      </c>
      <c r="K17" s="59">
        <v>300000</v>
      </c>
    </row>
    <row r="18" spans="1:11" ht="48" x14ac:dyDescent="0.2">
      <c r="A18" s="55" t="s">
        <v>23</v>
      </c>
      <c r="B18" s="50" t="s">
        <v>24</v>
      </c>
      <c r="C18" s="50" t="s">
        <v>76</v>
      </c>
      <c r="D18" s="50" t="s">
        <v>25</v>
      </c>
      <c r="E18" s="50" t="s">
        <v>26</v>
      </c>
      <c r="F18" s="71">
        <v>500000</v>
      </c>
      <c r="G18" s="71">
        <f>F18*0.27</f>
        <v>135000</v>
      </c>
      <c r="H18" s="57">
        <v>1</v>
      </c>
      <c r="I18" s="48">
        <f>(F18+G18)*H18</f>
        <v>635000</v>
      </c>
      <c r="J18" s="58">
        <v>335000</v>
      </c>
      <c r="K18" s="59">
        <v>300000</v>
      </c>
    </row>
    <row r="19" spans="1:11" ht="60" x14ac:dyDescent="0.2">
      <c r="A19" s="55"/>
      <c r="B19" s="50"/>
      <c r="C19" s="50" t="s">
        <v>78</v>
      </c>
      <c r="D19" s="50" t="s">
        <v>58</v>
      </c>
      <c r="E19" s="50" t="s">
        <v>27</v>
      </c>
      <c r="F19" s="71">
        <v>3000000</v>
      </c>
      <c r="G19" s="71">
        <f>F19*0.27</f>
        <v>810000</v>
      </c>
      <c r="H19" s="57">
        <v>2</v>
      </c>
      <c r="I19" s="48">
        <f>(F19+G19)*H19</f>
        <v>7620000</v>
      </c>
      <c r="J19" s="72">
        <v>7000000</v>
      </c>
      <c r="K19" s="73">
        <v>620000</v>
      </c>
    </row>
    <row r="20" spans="1:11" x14ac:dyDescent="0.2">
      <c r="A20" s="55"/>
      <c r="B20" s="50"/>
      <c r="C20" s="50"/>
      <c r="D20" s="50"/>
      <c r="E20" s="50"/>
      <c r="F20" s="56"/>
      <c r="G20" s="56"/>
      <c r="H20" s="57"/>
      <c r="I20" s="48">
        <f>(F20+G20)*H20</f>
        <v>0</v>
      </c>
      <c r="J20" s="72"/>
      <c r="K20" s="73"/>
    </row>
    <row r="21" spans="1:11" ht="13.5" thickBot="1" x14ac:dyDescent="0.25">
      <c r="A21" s="60"/>
      <c r="B21" s="61"/>
      <c r="C21" s="61"/>
      <c r="D21" s="61"/>
      <c r="E21" s="61"/>
      <c r="F21" s="62"/>
      <c r="G21" s="62"/>
      <c r="H21" s="63"/>
      <c r="I21" s="48">
        <f>(F21+G21)*H21</f>
        <v>0</v>
      </c>
      <c r="J21" s="74"/>
      <c r="K21" s="75"/>
    </row>
    <row r="22" spans="1:11" ht="15" x14ac:dyDescent="0.2">
      <c r="A22" s="118" t="s">
        <v>90</v>
      </c>
      <c r="B22" s="119"/>
      <c r="C22" s="119"/>
      <c r="D22" s="119"/>
      <c r="E22" s="119"/>
      <c r="F22" s="119"/>
      <c r="G22" s="39">
        <f>SUM(G17:G21)</f>
        <v>1080000</v>
      </c>
      <c r="H22" s="40"/>
      <c r="I22" s="40"/>
      <c r="J22" s="40"/>
      <c r="K22" s="40"/>
    </row>
    <row r="23" spans="1:11" s="2" customFormat="1" ht="15.75" thickBot="1" x14ac:dyDescent="0.25">
      <c r="A23" s="104" t="s">
        <v>28</v>
      </c>
      <c r="B23" s="105"/>
      <c r="C23" s="105"/>
      <c r="D23" s="105"/>
      <c r="E23" s="105"/>
      <c r="F23" s="105"/>
      <c r="G23" s="105"/>
      <c r="H23" s="106"/>
      <c r="I23" s="43">
        <f>SUM(I17:I22)</f>
        <v>8890000</v>
      </c>
      <c r="J23" s="44">
        <f>SUM(J17:J22)</f>
        <v>7670000</v>
      </c>
      <c r="K23" s="45">
        <f>SUM(K17:K22)</f>
        <v>1220000</v>
      </c>
    </row>
    <row r="24" spans="1:11" ht="5.85" customHeight="1" thickBot="1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</row>
    <row r="25" spans="1:11" ht="25.5" x14ac:dyDescent="0.2">
      <c r="A25" s="17" t="s">
        <v>16</v>
      </c>
      <c r="B25" s="18" t="s">
        <v>2</v>
      </c>
      <c r="C25" s="18" t="s">
        <v>84</v>
      </c>
      <c r="D25" s="110" t="s">
        <v>3</v>
      </c>
      <c r="E25" s="111"/>
      <c r="F25" s="18" t="s">
        <v>17</v>
      </c>
      <c r="G25" s="18" t="s">
        <v>18</v>
      </c>
      <c r="H25" s="18" t="s">
        <v>19</v>
      </c>
      <c r="I25" s="18" t="s">
        <v>20</v>
      </c>
      <c r="J25" s="18" t="s">
        <v>8</v>
      </c>
      <c r="K25" s="19" t="s">
        <v>9</v>
      </c>
    </row>
    <row r="26" spans="1:11" ht="26.1" customHeight="1" x14ac:dyDescent="0.2">
      <c r="A26" s="50" t="s">
        <v>29</v>
      </c>
      <c r="B26" s="50" t="s">
        <v>30</v>
      </c>
      <c r="C26" s="51" t="s">
        <v>75</v>
      </c>
      <c r="D26" s="120" t="s">
        <v>31</v>
      </c>
      <c r="E26" s="121"/>
      <c r="F26" s="49">
        <v>1000000</v>
      </c>
      <c r="G26" s="49">
        <f>F26*0.27</f>
        <v>270000</v>
      </c>
      <c r="H26" s="52">
        <v>1</v>
      </c>
      <c r="I26" s="49">
        <f>(F26+G26)*H26</f>
        <v>1270000</v>
      </c>
      <c r="J26" s="58">
        <v>1000000</v>
      </c>
      <c r="K26" s="59">
        <v>270000</v>
      </c>
    </row>
    <row r="27" spans="1:11" x14ac:dyDescent="0.2">
      <c r="A27" s="50"/>
      <c r="B27" s="50"/>
      <c r="C27" s="51"/>
      <c r="D27" s="120"/>
      <c r="E27" s="121"/>
      <c r="F27" s="49"/>
      <c r="G27" s="49"/>
      <c r="H27" s="52"/>
      <c r="I27" s="49">
        <f>(F27+G27)*H27</f>
        <v>0</v>
      </c>
      <c r="J27" s="53"/>
      <c r="K27" s="54"/>
    </row>
    <row r="28" spans="1:11" ht="13.5" thickBot="1" x14ac:dyDescent="0.25">
      <c r="A28" s="50"/>
      <c r="B28" s="50"/>
      <c r="C28" s="51"/>
      <c r="D28" s="120"/>
      <c r="E28" s="121"/>
      <c r="F28" s="49"/>
      <c r="G28" s="49"/>
      <c r="H28" s="52"/>
      <c r="I28" s="49">
        <f>(F28+G28)*H28</f>
        <v>0</v>
      </c>
      <c r="J28" s="53"/>
      <c r="K28" s="54"/>
    </row>
    <row r="29" spans="1:11" ht="14.85" customHeight="1" x14ac:dyDescent="0.2">
      <c r="A29" s="129" t="s">
        <v>32</v>
      </c>
      <c r="B29" s="130"/>
      <c r="C29" s="130"/>
      <c r="D29" s="130"/>
      <c r="E29" s="130"/>
      <c r="F29" s="130"/>
      <c r="G29" s="39">
        <f>SUM(G26:G28)</f>
        <v>270000</v>
      </c>
      <c r="H29" s="40"/>
      <c r="I29" s="40"/>
      <c r="J29" s="40"/>
      <c r="K29" s="41"/>
    </row>
    <row r="30" spans="1:11" s="2" customFormat="1" ht="15" x14ac:dyDescent="0.2">
      <c r="A30" s="126" t="s">
        <v>33</v>
      </c>
      <c r="B30" s="127"/>
      <c r="C30" s="127"/>
      <c r="D30" s="127"/>
      <c r="E30" s="127"/>
      <c r="F30" s="127"/>
      <c r="G30" s="127"/>
      <c r="H30" s="128"/>
      <c r="I30" s="36">
        <f>SUM(I26:I28)</f>
        <v>1270000</v>
      </c>
      <c r="J30" s="37">
        <f>SUM(J26:J29)</f>
        <v>1000000</v>
      </c>
      <c r="K30" s="38">
        <f>SUM(K26:K29)</f>
        <v>270000</v>
      </c>
    </row>
    <row r="31" spans="1:11" s="2" customFormat="1" ht="23.1" customHeight="1" x14ac:dyDescent="0.2">
      <c r="A31" s="123" t="s">
        <v>34</v>
      </c>
      <c r="B31" s="124"/>
      <c r="C31" s="124"/>
      <c r="D31" s="124"/>
      <c r="E31" s="124"/>
      <c r="F31" s="124"/>
      <c r="G31" s="124"/>
      <c r="H31" s="125"/>
      <c r="I31" s="34">
        <f>I30+I23+I14+I13</f>
        <v>13267500</v>
      </c>
      <c r="J31" s="35">
        <f>J30+J23+J14+J13</f>
        <v>11721000</v>
      </c>
      <c r="K31" s="35">
        <f>K30+K23+K14+K13</f>
        <v>1546500</v>
      </c>
    </row>
    <row r="32" spans="1:11" x14ac:dyDescent="0.2">
      <c r="B32" s="23"/>
      <c r="C32" s="23"/>
      <c r="D32" s="23"/>
    </row>
    <row r="33" spans="1:11" ht="14.25" customHeight="1" x14ac:dyDescent="0.25">
      <c r="A33" s="135" t="s">
        <v>35</v>
      </c>
      <c r="B33" s="136"/>
      <c r="C33" s="136"/>
      <c r="D33" s="136"/>
      <c r="E33" s="136"/>
      <c r="F33" s="131">
        <f>J30+J23+J14+J13</f>
        <v>11721000</v>
      </c>
      <c r="G33" s="132"/>
      <c r="H33" s="20"/>
      <c r="I33" s="16"/>
      <c r="J33" s="20"/>
      <c r="K33" s="16"/>
    </row>
    <row r="34" spans="1:11" ht="14.25" customHeight="1" x14ac:dyDescent="0.25">
      <c r="A34" s="135" t="s">
        <v>36</v>
      </c>
      <c r="B34" s="136"/>
      <c r="C34" s="136"/>
      <c r="D34" s="136"/>
      <c r="E34" s="136"/>
      <c r="F34" s="131">
        <f>K30+K23+K14+K13</f>
        <v>1546500</v>
      </c>
      <c r="G34" s="132"/>
      <c r="H34" s="21"/>
      <c r="I34" s="22"/>
      <c r="J34" s="21"/>
      <c r="K34" s="22"/>
    </row>
    <row r="35" spans="1:11" ht="14.85" customHeight="1" x14ac:dyDescent="0.25">
      <c r="A35" s="137" t="s">
        <v>37</v>
      </c>
      <c r="B35" s="136"/>
      <c r="C35" s="136"/>
      <c r="D35" s="136"/>
      <c r="E35" s="136"/>
      <c r="F35" s="133"/>
      <c r="G35" s="134"/>
      <c r="H35" s="1" t="str">
        <f>IF($F35&gt;$F34, "Kérjük, ellenőrizze a beírt adatokat!"," ")</f>
        <v xml:space="preserve"> </v>
      </c>
    </row>
    <row r="36" spans="1:11" ht="22.35" customHeight="1" x14ac:dyDescent="0.25">
      <c r="A36" s="138" t="s">
        <v>34</v>
      </c>
      <c r="B36" s="139"/>
      <c r="C36" s="139"/>
      <c r="D36" s="139"/>
      <c r="E36" s="139"/>
      <c r="F36" s="94">
        <f>F33+F34</f>
        <v>13267500</v>
      </c>
      <c r="G36" s="95"/>
    </row>
    <row r="37" spans="1:11" x14ac:dyDescent="0.2">
      <c r="F37" s="26"/>
      <c r="G37" s="26"/>
    </row>
    <row r="39" spans="1:11" x14ac:dyDescent="0.2">
      <c r="A39" s="46" t="s">
        <v>93</v>
      </c>
    </row>
    <row r="40" spans="1:11" x14ac:dyDescent="0.2">
      <c r="A40" s="46"/>
    </row>
    <row r="41" spans="1:11" x14ac:dyDescent="0.2">
      <c r="A41" s="46"/>
    </row>
    <row r="43" spans="1:11" ht="15" x14ac:dyDescent="0.2">
      <c r="B43" s="91" t="s">
        <v>38</v>
      </c>
      <c r="C43" s="91"/>
      <c r="D43" s="96"/>
      <c r="E43" s="46"/>
      <c r="F43" s="91" t="s">
        <v>38</v>
      </c>
      <c r="G43" s="140"/>
      <c r="H43" s="140"/>
      <c r="I43" s="96"/>
    </row>
    <row r="44" spans="1:11" ht="15" x14ac:dyDescent="0.2">
      <c r="B44" s="91" t="s">
        <v>95</v>
      </c>
      <c r="C44" s="91"/>
      <c r="D44" s="96"/>
      <c r="E44" s="46"/>
      <c r="F44" s="91" t="s">
        <v>39</v>
      </c>
      <c r="G44" s="92"/>
      <c r="H44" s="92"/>
      <c r="I44" s="93"/>
    </row>
    <row r="45" spans="1:11" x14ac:dyDescent="0.2">
      <c r="B45" s="91" t="s">
        <v>40</v>
      </c>
      <c r="C45" s="91"/>
      <c r="D45" s="91"/>
      <c r="E45" s="46"/>
      <c r="F45" s="91" t="s">
        <v>41</v>
      </c>
      <c r="G45" s="92"/>
      <c r="H45" s="92"/>
      <c r="I45" s="93"/>
    </row>
    <row r="46" spans="1:11" ht="15" x14ac:dyDescent="0.2">
      <c r="B46" s="91" t="s">
        <v>42</v>
      </c>
      <c r="C46" s="91"/>
      <c r="D46" s="96"/>
      <c r="E46" s="46"/>
      <c r="F46" s="91" t="s">
        <v>43</v>
      </c>
      <c r="G46" s="92"/>
      <c r="H46" s="92"/>
      <c r="I46" s="93"/>
    </row>
    <row r="47" spans="1:11" ht="15" x14ac:dyDescent="0.2">
      <c r="B47" s="91" t="s">
        <v>44</v>
      </c>
      <c r="C47" s="91"/>
      <c r="D47" s="96"/>
      <c r="E47" s="46"/>
      <c r="F47" s="46"/>
      <c r="G47" s="46"/>
      <c r="H47" s="46"/>
      <c r="I47" s="46"/>
    </row>
    <row r="48" spans="1:11" ht="21.75" x14ac:dyDescent="0.45">
      <c r="B48" s="7"/>
      <c r="C48" s="7"/>
      <c r="D48" s="7"/>
      <c r="E48" s="8" t="s">
        <v>45</v>
      </c>
      <c r="F48" s="24"/>
      <c r="G48" s="24"/>
    </row>
    <row r="49" spans="1:8" ht="15" x14ac:dyDescent="0.2">
      <c r="A49" s="87" t="s">
        <v>46</v>
      </c>
      <c r="B49" s="88"/>
      <c r="C49" s="29"/>
      <c r="D49" s="122" t="str">
        <f>IF(AND($D51="-",$D52="-",$D53="-",$D54="-"),"A költségterv nem tartalmaz hibát.","Kérjük, ellenőrizze!")</f>
        <v>A költségterv nem tartalmaz hibát.</v>
      </c>
      <c r="E49" s="122"/>
      <c r="F49" s="122"/>
      <c r="G49" s="122"/>
      <c r="H49" s="122"/>
    </row>
    <row r="50" spans="1:8" ht="36.75" customHeight="1" x14ac:dyDescent="0.2">
      <c r="A50" s="89" t="s">
        <v>81</v>
      </c>
      <c r="B50" s="90"/>
      <c r="C50" s="31"/>
      <c r="D50" s="141" t="str">
        <f>IF(AND(D51="-",D52="-"),"Nem tartalmaz hibát","Kérjük, ellenőrizze!")</f>
        <v>Nem tartalmaz hibát</v>
      </c>
      <c r="E50" s="141"/>
      <c r="F50" s="141"/>
      <c r="G50" s="141"/>
      <c r="H50" s="141"/>
    </row>
    <row r="51" spans="1:8" s="28" customFormat="1" ht="39.6" customHeight="1" x14ac:dyDescent="0.2">
      <c r="A51" s="85" t="s">
        <v>82</v>
      </c>
      <c r="B51" s="86"/>
      <c r="C51" s="30"/>
      <c r="D51" s="142" t="str">
        <f>IF($J13+$J14&gt;=$J31*0.3,"Túl magas személyi jellegű ráfordítás, kérjük csökkentse!","-")</f>
        <v>-</v>
      </c>
      <c r="E51" s="142"/>
      <c r="F51" s="142"/>
      <c r="G51" s="142"/>
      <c r="H51" s="142"/>
    </row>
    <row r="52" spans="1:8" s="28" customFormat="1" ht="28.5" customHeight="1" x14ac:dyDescent="0.2">
      <c r="A52" s="85" t="s">
        <v>83</v>
      </c>
      <c r="B52" s="86"/>
      <c r="C52" s="30"/>
      <c r="D52" s="142" t="str">
        <f>IF($J30&gt;=$J31*0.3,"Túl magas az eszközbeszerzés költsége, kérjük csökkentse!","-")</f>
        <v>-</v>
      </c>
      <c r="E52" s="142"/>
      <c r="F52" s="142"/>
      <c r="G52" s="142"/>
      <c r="H52" s="142"/>
    </row>
    <row r="53" spans="1:8" ht="15" x14ac:dyDescent="0.2">
      <c r="A53" s="87" t="s">
        <v>47</v>
      </c>
      <c r="B53" s="88"/>
      <c r="C53" s="29"/>
      <c r="D53" s="141" t="str">
        <f>IF(J31&gt;=45000000, "Túl magas támogatási igény, kérjük, csökkentse!","-")</f>
        <v>-</v>
      </c>
      <c r="E53" s="141"/>
      <c r="F53" s="141"/>
      <c r="G53" s="141"/>
      <c r="H53" s="141"/>
    </row>
    <row r="54" spans="1:8" ht="15" x14ac:dyDescent="0.2">
      <c r="A54" s="87" t="s">
        <v>48</v>
      </c>
      <c r="B54" s="88"/>
      <c r="C54" s="29"/>
      <c r="D54" s="141" t="str">
        <f>IF(F36=I31, "-","Nem egyezik az összes költség és összes forrás összege, kérjük ellenőrizze az adatokat!")</f>
        <v>-</v>
      </c>
      <c r="E54" s="141"/>
      <c r="F54" s="141"/>
      <c r="G54" s="141"/>
      <c r="H54" s="141"/>
    </row>
    <row r="60" spans="1:8" x14ac:dyDescent="0.2">
      <c r="A60" s="25" t="s">
        <v>49</v>
      </c>
    </row>
  </sheetData>
  <protectedRanges>
    <protectedRange algorithmName="SHA-512" hashValue="8lvOCOh8jTVewYGkRD53jo/Nv0zcPISCMaxcq8pDYvP/5SVRDe3/bnFJiURQv2pH1P4BV8C09PmlGYuFhXrzZw==" saltValue="IJwO54sX7KSPnywbdFdT6A==" spinCount="100000" sqref="A3:A4" name="Fejléc_2"/>
    <protectedRange algorithmName="SHA-512" hashValue="8lvOCOh8jTVewYGkRD53jo/Nv0zcPISCMaxcq8pDYvP/5SVRDe3/bnFJiURQv2pH1P4BV8C09PmlGYuFhXrzZw==" saltValue="IJwO54sX7KSPnywbdFdT6A==" spinCount="100000" sqref="B32:D32 A33:A36" name="Fejléc"/>
    <protectedRange algorithmName="SHA-512" hashValue="WYTzjD+1fC0qAo0ixvAaPbovuamOs2XZMmnn1k1ZK+LTKKquJws+/+kggQb427ePKTTd2renglxcCqwXEhshTQ==" saltValue="RV6KMiC0VbVxIP+vAxhmqg==" spinCount="100000" sqref="D36" name="Összegzések"/>
  </protectedRanges>
  <mergeCells count="56">
    <mergeCell ref="D50:H50"/>
    <mergeCell ref="D51:H51"/>
    <mergeCell ref="D52:H52"/>
    <mergeCell ref="D53:H53"/>
    <mergeCell ref="D54:H54"/>
    <mergeCell ref="D26:E26"/>
    <mergeCell ref="D27:E27"/>
    <mergeCell ref="D28:E28"/>
    <mergeCell ref="D49:H49"/>
    <mergeCell ref="A31:H31"/>
    <mergeCell ref="A30:H30"/>
    <mergeCell ref="A29:F29"/>
    <mergeCell ref="F33:G33"/>
    <mergeCell ref="F34:G34"/>
    <mergeCell ref="F35:G35"/>
    <mergeCell ref="B43:D43"/>
    <mergeCell ref="A33:E33"/>
    <mergeCell ref="A34:E34"/>
    <mergeCell ref="A35:E35"/>
    <mergeCell ref="A36:E36"/>
    <mergeCell ref="F43:I43"/>
    <mergeCell ref="A5:B5"/>
    <mergeCell ref="A23:H23"/>
    <mergeCell ref="A13:H13"/>
    <mergeCell ref="A14:H14"/>
    <mergeCell ref="D25:E25"/>
    <mergeCell ref="D16:E16"/>
    <mergeCell ref="D7:E7"/>
    <mergeCell ref="D8:E8"/>
    <mergeCell ref="D9:E9"/>
    <mergeCell ref="D10:E10"/>
    <mergeCell ref="D11:E11"/>
    <mergeCell ref="D12:E12"/>
    <mergeCell ref="A22:F22"/>
    <mergeCell ref="A6:B6"/>
    <mergeCell ref="C5:K5"/>
    <mergeCell ref="D4:K4"/>
    <mergeCell ref="A1:B1"/>
    <mergeCell ref="A3:B3"/>
    <mergeCell ref="A4:B4"/>
    <mergeCell ref="C1:K1"/>
    <mergeCell ref="C3:K3"/>
    <mergeCell ref="F44:I44"/>
    <mergeCell ref="F45:I45"/>
    <mergeCell ref="F46:I46"/>
    <mergeCell ref="F36:G36"/>
    <mergeCell ref="A49:B49"/>
    <mergeCell ref="B44:D44"/>
    <mergeCell ref="B45:D45"/>
    <mergeCell ref="B46:D46"/>
    <mergeCell ref="B47:D47"/>
    <mergeCell ref="A52:B52"/>
    <mergeCell ref="A53:B53"/>
    <mergeCell ref="A54:B54"/>
    <mergeCell ref="A50:B50"/>
    <mergeCell ref="A51:B51"/>
  </mergeCells>
  <conditionalFormatting sqref="A49:H49">
    <cfRule type="containsText" dxfId="12" priority="1" operator="containsText" text="Kérjük, ellenőrizze!">
      <formula>NOT(ISERROR(SEARCH("Kérjük, ellenőrizze!",A49)))</formula>
    </cfRule>
  </conditionalFormatting>
  <conditionalFormatting sqref="D49:H49">
    <cfRule type="containsText" dxfId="11" priority="2" operator="containsText" text="A költségterv nem tartalmaz hibát.">
      <formula>NOT(ISERROR(SEARCH("A költségterv nem tartalmaz hibát.",D49)))</formula>
    </cfRule>
  </conditionalFormatting>
  <conditionalFormatting sqref="I13">
    <cfRule type="cellIs" dxfId="10" priority="12" operator="lessThan">
      <formula>$J$13+$K$13</formula>
    </cfRule>
    <cfRule type="cellIs" dxfId="9" priority="13" operator="greaterThan">
      <formula>$J$13+$K$13</formula>
    </cfRule>
  </conditionalFormatting>
  <conditionalFormatting sqref="I14">
    <cfRule type="cellIs" dxfId="8" priority="10" operator="lessThan">
      <formula>$J$14+$K$14</formula>
    </cfRule>
    <cfRule type="cellIs" dxfId="7" priority="11" operator="greaterThan">
      <formula>$J$14+$K$14</formula>
    </cfRule>
  </conditionalFormatting>
  <conditionalFormatting sqref="I23">
    <cfRule type="cellIs" dxfId="6" priority="8" operator="lessThan">
      <formula>$J$23+$K$23</formula>
    </cfRule>
    <cfRule type="cellIs" dxfId="5" priority="9" operator="greaterThan">
      <formula>$J$23+$K$23</formula>
    </cfRule>
  </conditionalFormatting>
  <conditionalFormatting sqref="I30">
    <cfRule type="cellIs" dxfId="4" priority="5" operator="greaterThan">
      <formula>$J$30+$K$30</formula>
    </cfRule>
    <cfRule type="cellIs" dxfId="3" priority="6" operator="lessThan">
      <formula>$J$30+$K$30</formula>
    </cfRule>
  </conditionalFormatting>
  <conditionalFormatting sqref="I31">
    <cfRule type="cellIs" dxfId="2" priority="3" operator="lessThan">
      <formula>$J$31+$K$31</formula>
    </cfRule>
    <cfRule type="cellIs" dxfId="1" priority="4" operator="greaterThan">
      <formula>$J$31+$K$31</formula>
    </cfRule>
  </conditionalFormatting>
  <conditionalFormatting sqref="L13">
    <cfRule type="expression" dxfId="0" priority="14">
      <formula>(AND(I13&gt;J13+K13,I13&lt;K13+J13))</formula>
    </cfRule>
  </conditionalFormatting>
  <pageMargins left="0.23622047244094491" right="0.23622047244094491" top="0.91856060606060608" bottom="0.19685039370078741" header="0.11811023622047245" footer="0"/>
  <pageSetup paperSize="9" orientation="landscape" r:id="rId1"/>
  <headerFooter>
    <oddHeader>&amp;C&amp;"Arial,Félkövér"&amp;10PÉNZÜGYI TERV
&amp;"Arial,Normál"
&amp;"Arial,Félkövér"a HUN-REN Központ által meghirdetett HUNRENTECH Programhoz 
(KÓDSZÁM: TECH-2024)
&amp;"Arial,Normál"
&amp;R&amp;"Arial,Félkövér"&amp;10 2. sz. melléklet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showErrorMessage="1" xr:uid="{AD660EC8-58EE-47BA-8C6D-7028FDDAA3E4}">
          <x14:formula1>
            <xm:f>Adatlap2023!$D$3:$D$7</xm:f>
          </x14:formula1>
          <xm:sqref>D8:D12</xm:sqref>
        </x14:dataValidation>
        <x14:dataValidation type="list" allowBlank="1" showInputMessage="1" showErrorMessage="1" xr:uid="{90FB4A83-0773-4CE3-B4B9-FB65D600FD45}">
          <x14:formula1>
            <xm:f>Adatlap2023!$D$11:$D$18</xm:f>
          </x14:formula1>
          <xm:sqref>D17:D21</xm:sqref>
        </x14:dataValidation>
        <x14:dataValidation type="list" allowBlank="1" showInputMessage="1" showErrorMessage="1" xr:uid="{2718F4C1-03E2-4091-B1A2-BAD7D7680DED}">
          <x14:formula1>
            <xm:f>Adatlap2023!$E$11:$E$26</xm:f>
          </x14:formula1>
          <xm:sqref>E17:E21</xm:sqref>
        </x14:dataValidation>
        <x14:dataValidation type="list" allowBlank="1" showInputMessage="1" showErrorMessage="1" xr:uid="{923E4E48-9A4E-4E86-BBC9-04994D09027A}">
          <x14:formula1>
            <xm:f>Adatlap2023!$D$22:$D$24</xm:f>
          </x14:formula1>
          <xm:sqref>D26:D28</xm:sqref>
        </x14:dataValidation>
        <x14:dataValidation type="list" allowBlank="1" showInputMessage="1" showErrorMessage="1" xr:uid="{2128457A-79CE-44F7-B741-016D9C807FEB}">
          <x14:formula1>
            <xm:f>Adatlap2023!$C$3:$C$6</xm:f>
          </x14:formula1>
          <xm:sqref>C8:C12</xm:sqref>
        </x14:dataValidation>
        <x14:dataValidation type="list" allowBlank="1" showInputMessage="1" showErrorMessage="1" xr:uid="{DBBE51CB-BACF-4661-9BBB-355D4458DC02}">
          <x14:formula1>
            <xm:f>Adatlap2023!$C$3:$C$7</xm:f>
          </x14:formula1>
          <xm:sqref>C17:C21 C26:C28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A1821-33D0-4B5A-A8D6-08B5B4F01B07}">
  <dimension ref="A2:H14"/>
  <sheetViews>
    <sheetView tabSelected="1" view="pageBreakPreview" topLeftCell="A5" zoomScale="110" zoomScaleNormal="80" zoomScaleSheetLayoutView="110" workbookViewId="0">
      <selection activeCell="A6" sqref="A6"/>
    </sheetView>
  </sheetViews>
  <sheetFormatPr defaultColWidth="8.5703125" defaultRowHeight="12.75" x14ac:dyDescent="0.2"/>
  <cols>
    <col min="1" max="1" width="32.42578125" style="6" customWidth="1"/>
    <col min="2" max="5" width="8.5703125" style="6"/>
    <col min="6" max="6" width="96.28515625" style="6" customWidth="1"/>
    <col min="7" max="16384" width="8.5703125" style="6"/>
  </cols>
  <sheetData>
    <row r="2" spans="1:8" s="84" customFormat="1" ht="52.5" customHeight="1" thickBot="1" x14ac:dyDescent="0.3">
      <c r="A2" s="143" t="s">
        <v>101</v>
      </c>
      <c r="B2" s="144"/>
      <c r="C2" s="144"/>
      <c r="D2" s="144"/>
      <c r="E2" s="144"/>
      <c r="F2" s="145"/>
    </row>
    <row r="3" spans="1:8" ht="242.25" customHeight="1" thickBot="1" x14ac:dyDescent="0.25">
      <c r="A3" s="82" t="s">
        <v>66</v>
      </c>
      <c r="B3" s="146" t="s">
        <v>96</v>
      </c>
      <c r="C3" s="147"/>
      <c r="D3" s="147"/>
      <c r="E3" s="147"/>
      <c r="F3" s="148"/>
      <c r="H3" s="1"/>
    </row>
    <row r="4" spans="1:8" ht="99" customHeight="1" thickBot="1" x14ac:dyDescent="0.25">
      <c r="A4" s="83" t="s">
        <v>67</v>
      </c>
      <c r="B4" s="146" t="s">
        <v>97</v>
      </c>
      <c r="C4" s="147"/>
      <c r="D4" s="147"/>
      <c r="E4" s="147"/>
      <c r="F4" s="148"/>
    </row>
    <row r="5" spans="1:8" ht="227.25" customHeight="1" thickBot="1" x14ac:dyDescent="0.25">
      <c r="A5" s="82" t="s">
        <v>68</v>
      </c>
      <c r="B5" s="149" t="s">
        <v>99</v>
      </c>
      <c r="C5" s="147"/>
      <c r="D5" s="147"/>
      <c r="E5" s="147"/>
      <c r="F5" s="148"/>
    </row>
    <row r="6" spans="1:8" ht="180.75" customHeight="1" thickBot="1" x14ac:dyDescent="0.25">
      <c r="A6" s="82" t="s">
        <v>69</v>
      </c>
      <c r="B6" s="149" t="s">
        <v>100</v>
      </c>
      <c r="C6" s="147"/>
      <c r="D6" s="147"/>
      <c r="E6" s="147"/>
      <c r="F6" s="148"/>
    </row>
    <row r="7" spans="1:8" s="84" customFormat="1" ht="27.95" customHeight="1" thickBot="1" x14ac:dyDescent="0.3">
      <c r="A7" s="150" t="s">
        <v>98</v>
      </c>
      <c r="B7" s="151"/>
      <c r="C7" s="151"/>
      <c r="D7" s="151"/>
      <c r="E7" s="151"/>
      <c r="F7" s="152"/>
    </row>
    <row r="8" spans="1:8" ht="27.95" customHeight="1" thickBot="1" x14ac:dyDescent="0.25">
      <c r="A8" s="155" t="s">
        <v>70</v>
      </c>
      <c r="B8" s="156"/>
      <c r="C8" s="156"/>
      <c r="D8" s="156"/>
      <c r="E8" s="156"/>
      <c r="F8" s="157"/>
    </row>
    <row r="9" spans="1:8" s="9" customFormat="1" ht="27.95" customHeight="1" thickBot="1" x14ac:dyDescent="0.3">
      <c r="A9" s="158" t="s">
        <v>71</v>
      </c>
      <c r="B9" s="159"/>
      <c r="C9" s="159"/>
      <c r="D9" s="159"/>
      <c r="E9" s="159"/>
      <c r="F9" s="160"/>
    </row>
    <row r="10" spans="1:8" ht="27.95" customHeight="1" x14ac:dyDescent="0.2">
      <c r="A10" s="158" t="s">
        <v>89</v>
      </c>
      <c r="B10" s="159"/>
      <c r="C10" s="159"/>
      <c r="D10" s="159"/>
      <c r="E10" s="159"/>
      <c r="F10" s="160"/>
    </row>
    <row r="11" spans="1:8" ht="27.95" customHeight="1" x14ac:dyDescent="0.2">
      <c r="A11" s="161" t="s">
        <v>94</v>
      </c>
      <c r="B11" s="162"/>
      <c r="C11" s="162"/>
      <c r="D11" s="162"/>
      <c r="E11" s="162"/>
      <c r="F11" s="163"/>
    </row>
    <row r="12" spans="1:8" ht="27.95" customHeight="1" thickBot="1" x14ac:dyDescent="0.25">
      <c r="A12" s="158" t="s">
        <v>72</v>
      </c>
      <c r="B12" s="159"/>
      <c r="C12" s="159"/>
      <c r="D12" s="159"/>
      <c r="E12" s="159"/>
      <c r="F12" s="160"/>
    </row>
    <row r="13" spans="1:8" ht="27.95" customHeight="1" thickBot="1" x14ac:dyDescent="0.25">
      <c r="A13" s="164" t="s">
        <v>73</v>
      </c>
      <c r="B13" s="165"/>
      <c r="C13" s="165"/>
      <c r="D13" s="165"/>
      <c r="E13" s="165"/>
      <c r="F13" s="166"/>
    </row>
    <row r="14" spans="1:8" ht="27.95" customHeight="1" thickBot="1" x14ac:dyDescent="0.25">
      <c r="A14" s="167" t="s">
        <v>74</v>
      </c>
      <c r="B14" s="168"/>
      <c r="C14" s="168"/>
      <c r="D14" s="168"/>
      <c r="E14" s="168"/>
      <c r="F14" s="169"/>
    </row>
  </sheetData>
  <mergeCells count="13">
    <mergeCell ref="A7:F7"/>
    <mergeCell ref="A8:F8"/>
    <mergeCell ref="A12:F12"/>
    <mergeCell ref="A13:F13"/>
    <mergeCell ref="A14:F14"/>
    <mergeCell ref="A10:F10"/>
    <mergeCell ref="A9:F9"/>
    <mergeCell ref="A11:F11"/>
    <mergeCell ref="A2:F2"/>
    <mergeCell ref="B3:F3"/>
    <mergeCell ref="B4:F4"/>
    <mergeCell ref="B6:F6"/>
    <mergeCell ref="B5:F5"/>
  </mergeCells>
  <pageMargins left="0.7" right="0.7" top="0.75" bottom="0.75" header="0.3" footer="0.3"/>
  <pageSetup paperSize="9" scale="53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DEB0D-463B-4342-AB21-168321A6655A}">
  <dimension ref="A1:K24"/>
  <sheetViews>
    <sheetView workbookViewId="0">
      <selection activeCell="L13" sqref="L13"/>
    </sheetView>
  </sheetViews>
  <sheetFormatPr defaultColWidth="8.5703125" defaultRowHeight="12" x14ac:dyDescent="0.2"/>
  <cols>
    <col min="1" max="1" width="14.5703125" style="12" customWidth="1"/>
    <col min="2" max="3" width="19.5703125" style="13" customWidth="1"/>
    <col min="4" max="4" width="22.5703125" style="12" customWidth="1"/>
    <col min="5" max="5" width="20" style="12" customWidth="1"/>
    <col min="6" max="16384" width="8.5703125" style="12"/>
  </cols>
  <sheetData>
    <row r="1" spans="1:11" x14ac:dyDescent="0.2">
      <c r="A1" s="12" t="s">
        <v>50</v>
      </c>
    </row>
    <row r="2" spans="1:11" ht="36" x14ac:dyDescent="0.2">
      <c r="A2" s="11" t="s">
        <v>1</v>
      </c>
      <c r="B2" s="11" t="s">
        <v>51</v>
      </c>
      <c r="C2" s="11"/>
      <c r="D2" s="11" t="s">
        <v>3</v>
      </c>
      <c r="E2" s="11" t="s">
        <v>4</v>
      </c>
      <c r="F2" s="11" t="s">
        <v>5</v>
      </c>
      <c r="G2" s="11" t="s">
        <v>52</v>
      </c>
      <c r="H2" s="11" t="s">
        <v>7</v>
      </c>
    </row>
    <row r="3" spans="1:11" ht="24" x14ac:dyDescent="0.2">
      <c r="B3" s="12"/>
      <c r="C3" s="13" t="s">
        <v>75</v>
      </c>
      <c r="D3" s="13" t="s">
        <v>11</v>
      </c>
    </row>
    <row r="4" spans="1:11" ht="24" x14ac:dyDescent="0.2">
      <c r="B4" s="12"/>
      <c r="C4" s="13" t="s">
        <v>76</v>
      </c>
      <c r="D4" s="13" t="s">
        <v>13</v>
      </c>
    </row>
    <row r="5" spans="1:11" ht="24" x14ac:dyDescent="0.2">
      <c r="B5" s="12"/>
      <c r="C5" s="13" t="s">
        <v>77</v>
      </c>
      <c r="D5" s="13" t="s">
        <v>53</v>
      </c>
    </row>
    <row r="6" spans="1:11" ht="24" x14ac:dyDescent="0.2">
      <c r="B6" s="12"/>
      <c r="C6" s="13" t="s">
        <v>78</v>
      </c>
      <c r="D6" s="13" t="s">
        <v>54</v>
      </c>
    </row>
    <row r="7" spans="1:11" ht="60" x14ac:dyDescent="0.2">
      <c r="B7" s="12"/>
      <c r="C7" s="12"/>
      <c r="D7" s="13" t="s">
        <v>55</v>
      </c>
    </row>
    <row r="9" spans="1:11" x14ac:dyDescent="0.2">
      <c r="A9" s="12" t="s">
        <v>56</v>
      </c>
    </row>
    <row r="10" spans="1:11" ht="38.25" x14ac:dyDescent="0.2">
      <c r="A10" s="10" t="s">
        <v>16</v>
      </c>
      <c r="B10" s="10" t="s">
        <v>51</v>
      </c>
      <c r="C10" s="32"/>
      <c r="D10" s="153" t="s">
        <v>3</v>
      </c>
      <c r="E10" s="154"/>
      <c r="F10" s="10" t="s">
        <v>17</v>
      </c>
      <c r="G10" s="10" t="s">
        <v>18</v>
      </c>
      <c r="H10" s="10" t="s">
        <v>19</v>
      </c>
      <c r="I10" s="10" t="s">
        <v>20</v>
      </c>
      <c r="J10" s="10" t="s">
        <v>8</v>
      </c>
      <c r="K10" s="10" t="s">
        <v>9</v>
      </c>
    </row>
    <row r="11" spans="1:11" x14ac:dyDescent="0.2">
      <c r="D11" s="12" t="s">
        <v>21</v>
      </c>
      <c r="E11" s="12" t="s">
        <v>22</v>
      </c>
    </row>
    <row r="12" spans="1:11" x14ac:dyDescent="0.2">
      <c r="D12" s="12" t="s">
        <v>25</v>
      </c>
      <c r="E12" s="12" t="s">
        <v>57</v>
      </c>
    </row>
    <row r="13" spans="1:11" ht="12" customHeight="1" x14ac:dyDescent="0.2">
      <c r="D13" s="15" t="s">
        <v>58</v>
      </c>
      <c r="E13" s="15" t="s">
        <v>59</v>
      </c>
    </row>
    <row r="14" spans="1:11" ht="12" customHeight="1" x14ac:dyDescent="0.2">
      <c r="E14" s="15" t="s">
        <v>60</v>
      </c>
    </row>
    <row r="15" spans="1:11" ht="12" customHeight="1" x14ac:dyDescent="0.2">
      <c r="E15" s="15" t="s">
        <v>26</v>
      </c>
    </row>
    <row r="16" spans="1:11" ht="12" customHeight="1" x14ac:dyDescent="0.2">
      <c r="E16" s="15" t="s">
        <v>61</v>
      </c>
    </row>
    <row r="17" spans="1:11" ht="12" customHeight="1" x14ac:dyDescent="0.2">
      <c r="E17" s="15" t="s">
        <v>62</v>
      </c>
    </row>
    <row r="18" spans="1:11" ht="12" customHeight="1" x14ac:dyDescent="0.2">
      <c r="E18" s="15" t="s">
        <v>27</v>
      </c>
    </row>
    <row r="19" spans="1:11" ht="12" customHeight="1" x14ac:dyDescent="0.2"/>
    <row r="20" spans="1:11" ht="11.85" customHeight="1" x14ac:dyDescent="0.2">
      <c r="A20" s="12" t="s">
        <v>63</v>
      </c>
      <c r="D20" s="13"/>
    </row>
    <row r="21" spans="1:11" ht="38.25" x14ac:dyDescent="0.2">
      <c r="A21" s="10" t="s">
        <v>16</v>
      </c>
      <c r="B21" s="10" t="s">
        <v>51</v>
      </c>
      <c r="C21" s="32"/>
      <c r="D21" s="153" t="s">
        <v>3</v>
      </c>
      <c r="E21" s="154"/>
      <c r="F21" s="10" t="s">
        <v>17</v>
      </c>
      <c r="G21" s="10" t="s">
        <v>18</v>
      </c>
      <c r="H21" s="10" t="s">
        <v>19</v>
      </c>
      <c r="I21" s="10" t="s">
        <v>20</v>
      </c>
      <c r="J21" s="10" t="s">
        <v>8</v>
      </c>
      <c r="K21" s="10" t="s">
        <v>9</v>
      </c>
    </row>
    <row r="22" spans="1:11" ht="26.1" customHeight="1" x14ac:dyDescent="0.2">
      <c r="D22" s="14" t="s">
        <v>31</v>
      </c>
      <c r="E22" s="14"/>
    </row>
    <row r="23" spans="1:11" ht="26.1" customHeight="1" x14ac:dyDescent="0.2">
      <c r="D23" s="14" t="s">
        <v>64</v>
      </c>
      <c r="E23" s="14"/>
    </row>
    <row r="24" spans="1:11" ht="26.1" customHeight="1" x14ac:dyDescent="0.2">
      <c r="D24" s="14" t="s">
        <v>65</v>
      </c>
      <c r="E24" s="14"/>
    </row>
  </sheetData>
  <protectedRanges>
    <protectedRange algorithmName="SHA-512" hashValue="8lvOCOh8jTVewYGkRD53jo/Nv0zcPISCMaxcq8pDYvP/5SVRDe3/bnFJiURQv2pH1P4BV8C09PmlGYuFhXrzZw==" saltValue="IJwO54sX7KSPnywbdFdT6A==" spinCount="100000" sqref="D3:D7" name="Fejléc_3"/>
    <protectedRange algorithmName="SHA-512" hashValue="8lvOCOh8jTVewYGkRD53jo/Nv0zcPISCMaxcq8pDYvP/5SVRDe3/bnFJiURQv2pH1P4BV8C09PmlGYuFhXrzZw==" saltValue="IJwO54sX7KSPnywbdFdT6A==" spinCount="100000" sqref="D11:D15 D17:D18 D20" name="Fejléc_4"/>
    <protectedRange algorithmName="SHA-512" hashValue="8lvOCOh8jTVewYGkRD53jo/Nv0zcPISCMaxcq8pDYvP/5SVRDe3/bnFJiURQv2pH1P4BV8C09PmlGYuFhXrzZw==" saltValue="IJwO54sX7KSPnywbdFdT6A==" spinCount="100000" sqref="E11:E13" name="Fejléc_5"/>
    <protectedRange algorithmName="SHA-512" hashValue="8lvOCOh8jTVewYGkRD53jo/Nv0zcPISCMaxcq8pDYvP/5SVRDe3/bnFJiURQv2pH1P4BV8C09PmlGYuFhXrzZw==" saltValue="IJwO54sX7KSPnywbdFdT6A==" spinCount="100000" sqref="E14:E18" name="Fejléc_6"/>
    <protectedRange algorithmName="SHA-512" hashValue="8lvOCOh8jTVewYGkRD53jo/Nv0zcPISCMaxcq8pDYvP/5SVRDe3/bnFJiURQv2pH1P4BV8C09PmlGYuFhXrzZw==" saltValue="IJwO54sX7KSPnywbdFdT6A==" spinCount="100000" sqref="D22:E24" name="Fejléc_8"/>
  </protectedRanges>
  <mergeCells count="2">
    <mergeCell ref="D21:E21"/>
    <mergeCell ref="D10:E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E088F-3863-4916-8EE9-5B08C1DDBE4A}">
  <dimension ref="A1:A6"/>
  <sheetViews>
    <sheetView workbookViewId="0">
      <selection activeCell="A3" sqref="A3:A6"/>
    </sheetView>
  </sheetViews>
  <sheetFormatPr defaultColWidth="8.5703125" defaultRowHeight="15" x14ac:dyDescent="0.25"/>
  <cols>
    <col min="1" max="1" width="17.42578125" bestFit="1" customWidth="1"/>
  </cols>
  <sheetData>
    <row r="1" spans="1:1" ht="15.75" thickBot="1" x14ac:dyDescent="0.3">
      <c r="A1" s="5" t="s">
        <v>79</v>
      </c>
    </row>
    <row r="2" spans="1:1" x14ac:dyDescent="0.25">
      <c r="A2" s="3" t="s">
        <v>80</v>
      </c>
    </row>
    <row r="3" spans="1:1" x14ac:dyDescent="0.25">
      <c r="A3" s="3" t="s">
        <v>75</v>
      </c>
    </row>
    <row r="4" spans="1:1" x14ac:dyDescent="0.25">
      <c r="A4" s="3" t="s">
        <v>76</v>
      </c>
    </row>
    <row r="5" spans="1:1" x14ac:dyDescent="0.25">
      <c r="A5" s="3" t="s">
        <v>77</v>
      </c>
    </row>
    <row r="6" spans="1:1" ht="15.75" thickBot="1" x14ac:dyDescent="0.3">
      <c r="A6" s="4" t="s">
        <v>78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e24fb32-aacb-44a1-84ed-2fe083f2419f" xsi:nil="true"/>
    <lcf76f155ced4ddcb4097134ff3c332f xmlns="ceb46385-7433-4d30-8ce2-f79fba72778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767E45232EF1D54B9E52D50172D46A75" ma:contentTypeVersion="18" ma:contentTypeDescription="Új dokumentum létrehozása." ma:contentTypeScope="" ma:versionID="dfc0b09ce0b9b01849070b5f6b7d074b">
  <xsd:schema xmlns:xsd="http://www.w3.org/2001/XMLSchema" xmlns:xs="http://www.w3.org/2001/XMLSchema" xmlns:p="http://schemas.microsoft.com/office/2006/metadata/properties" xmlns:ns2="ceb46385-7433-4d30-8ce2-f79fba727789" xmlns:ns3="fe24fb32-aacb-44a1-84ed-2fe083f2419f" targetNamespace="http://schemas.microsoft.com/office/2006/metadata/properties" ma:root="true" ma:fieldsID="e644bf710235259badc168a62ae743e1" ns2:_="" ns3:_="">
    <xsd:import namespace="ceb46385-7433-4d30-8ce2-f79fba727789"/>
    <xsd:import namespace="fe24fb32-aacb-44a1-84ed-2fe083f241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b46385-7433-4d30-8ce2-f79fba7277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Képcímkék" ma:readOnly="false" ma:fieldId="{5cf76f15-5ced-4ddc-b409-7134ff3c332f}" ma:taxonomyMulti="true" ma:sspId="c71cdc92-b58b-4951-b2f5-21b24e372d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24fb32-aacb-44a1-84ed-2fe083f241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d8c61f9-af4d-4615-8768-ccb91956c11d}" ma:internalName="TaxCatchAll" ma:showField="CatchAllData" ma:web="fe24fb32-aacb-44a1-84ed-2fe083f241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47F211-53A6-48C2-A6C8-6993951E6B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EE8C10-771B-4E3A-AD1C-F9953851E57A}">
  <ds:schemaRefs>
    <ds:schemaRef ds:uri="http://schemas.microsoft.com/office/2006/metadata/properties"/>
    <ds:schemaRef ds:uri="http://schemas.microsoft.com/office/infopath/2007/PartnerControls"/>
    <ds:schemaRef ds:uri="a9d72473-828f-41bf-8264-061147425a25"/>
    <ds:schemaRef ds:uri="a7fe91ff-42eb-44cc-8178-25d95eec32a4"/>
    <ds:schemaRef ds:uri="fe24fb32-aacb-44a1-84ed-2fe083f2419f"/>
    <ds:schemaRef ds:uri="ceb46385-7433-4d30-8ce2-f79fba727789"/>
  </ds:schemaRefs>
</ds:datastoreItem>
</file>

<file path=customXml/itemProps3.xml><?xml version="1.0" encoding="utf-8"?>
<ds:datastoreItem xmlns:ds="http://schemas.openxmlformats.org/officeDocument/2006/customXml" ds:itemID="{00F430E6-AE4A-4F1D-A8EE-5F2B490F8D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Pénzügyi_terv_2024</vt:lpstr>
      <vt:lpstr>Kitöltési_útmutató_2024</vt:lpstr>
      <vt:lpstr>Adatlap2023</vt:lpstr>
      <vt:lpstr>Technikai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Hegedűs Eszter</dc:creator>
  <cp:keywords/>
  <dc:description/>
  <cp:lastModifiedBy>Szerző</cp:lastModifiedBy>
  <cp:revision/>
  <cp:lastPrinted>2024-04-22T09:47:58Z</cp:lastPrinted>
  <dcterms:created xsi:type="dcterms:W3CDTF">2018-11-07T08:52:02Z</dcterms:created>
  <dcterms:modified xsi:type="dcterms:W3CDTF">2024-04-22T15:05:37Z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0x0101003C9E82F95F0A0D40B86AA34871DD21B7</vt:lpwstr>
  </property>
  <property fmtid="{D5CDD505-2E9C-101B-9397-08002B2CF9AE}" pid="3" name="MediaServiceImageTags">
    <vt:lpwstr/>
  </property>
</Properties>
</file>